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Table 5-2" sheetId="2" r:id="rId2"/>
    <sheet name="Capacity Factors" sheetId="3" r:id="rId3"/>
    <sheet name="U.S. Wind Capacity" sheetId="4" r:id="rId4"/>
    <sheet name="US Wind Capacity (g-1)" sheetId="5" r:id="rId5"/>
    <sheet name="US Wind Additions (g-2)" sheetId="6" r:id="rId6"/>
    <sheet name="US Solar PV Production" sheetId="7" r:id="rId7"/>
    <sheet name="US Annual PV Prod (g-1)" sheetId="8" r:id="rId8"/>
    <sheet name="US Cumulative PV Prod (g-2)" sheetId="9" r:id="rId9"/>
    <sheet name="US Geothermal Capacity" sheetId="10" r:id="rId10"/>
    <sheet name="US Geothermal Projects" sheetId="11" r:id="rId11"/>
    <sheet name="US Hydroelectric Consumption" sheetId="12" r:id="rId12"/>
    <sheet name="US Hydroelectric Cons (g)" sheetId="13" r:id="rId13"/>
    <sheet name="US Fuel Ethanol Production" sheetId="14" r:id="rId14"/>
    <sheet name="US Fuel Ethanol (g)" sheetId="15" r:id="rId15"/>
    <sheet name="US Biodiesel Production" sheetId="16" r:id="rId16"/>
    <sheet name="US Biodiesel (g)" sheetId="17" r:id="rId17"/>
    <sheet name="US Natural Gas Consumption" sheetId="18" r:id="rId18"/>
    <sheet name="US Natural Gas (g)" sheetId="19" r:id="rId19"/>
    <sheet name="US Oil Consumption" sheetId="20" r:id="rId20"/>
    <sheet name="US Oil Consumption (g)" sheetId="21" r:id="rId21"/>
  </sheets>
  <externalReferences>
    <externalReference r:id="rId2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9">'US Oil Consumption'!$A$1:$F$53</definedName>
    <definedName name="T">#REF!</definedName>
  </definedNames>
  <calcPr fullCalcOnLoad="1"/>
</workbook>
</file>

<file path=xl/sharedStrings.xml><?xml version="1.0" encoding="utf-8"?>
<sst xmlns="http://schemas.openxmlformats.org/spreadsheetml/2006/main" count="158" uniqueCount="106">
  <si>
    <t>Plan B 4.0 - Supporting Data for Chapters 4 and 5 - U.S. Energy Profile</t>
  </si>
  <si>
    <t>Table 5-2. U.S. Electricity Generating Capacity in 2008 and Plan B Goals for 2020</t>
  </si>
  <si>
    <t>Average Capacity Factors for Selected Electric Power Sources in the United States</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</si>
  <si>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</si>
  <si>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</si>
  <si>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</si>
  <si>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</si>
  <si>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</si>
  <si>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</si>
  <si>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</si>
  <si>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</si>
  <si>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</si>
  <si>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</si>
  <si>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</si>
  <si>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</si>
  <si>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</si>
  <si>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</si>
  <si>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</si>
  <si>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</si>
  <si>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</si>
  <si>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</si>
  <si>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</si>
  <si>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</si>
  <si>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</si>
  <si>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</si>
  <si>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</si>
  <si>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</si>
  <si>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</si>
  <si>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</si>
  <si>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</si>
  <si>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</si>
  <si>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</si>
  <si>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</si>
  <si>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</si>
  <si>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</si>
  <si>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</si>
  <si>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</si>
  <si>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</si>
  <si>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</si>
  <si>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U.S. Cumulative Installed Wind Electricity-Generating Capacity, 1980-2008</t>
  </si>
  <si>
    <t>GRAPH: U.S. Cumulative Installed Wind Electricity-Generating Capacity, 1980-2008</t>
  </si>
  <si>
    <t>GRAPH: U.S. Net Annual Installed Wind Electricity-Generating Capacity Additions, 1981-2008</t>
  </si>
  <si>
    <t>Year</t>
  </si>
  <si>
    <t>Cumulative Installed Capacity</t>
  </si>
  <si>
    <t>Net Annual Addition*</t>
  </si>
  <si>
    <t>Megawatts</t>
  </si>
  <si>
    <t>* Note: Net annual addition equals new installations minus retirements.</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</si>
  <si>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</si>
  <si>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U.S. Solar Photovoltaics Production, 1976-2008</t>
  </si>
  <si>
    <t>GRAPH: U.S. Annual Solar Photovoltaics Production, 1976-2008</t>
  </si>
  <si>
    <t>GRAPH: U.S. Cumulative Solar Photovoltaics Production, 1976-2008</t>
  </si>
  <si>
    <t>Annual Production</t>
  </si>
  <si>
    <t>Cumulative Production</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</si>
  <si>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</si>
  <si>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</si>
  <si>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U.S. Cumulative Installed Geothermal Electricity-Generating Capacity, 1990-2009</t>
  </si>
  <si>
    <t>Confirmed U.S. Geothermal Projects Under Development as of March 2009</t>
  </si>
  <si>
    <t>2009 *</t>
  </si>
  <si>
    <t>* Note: Installed capacity as of March 2009.</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</si>
  <si>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</si>
  <si>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</si>
  <si>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</si>
  <si>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</si>
  <si>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</si>
  <si>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</si>
  <si>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</si>
  <si>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</si>
  <si>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</si>
  <si>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</si>
  <si>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</si>
  <si>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</si>
  <si>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</si>
  <si>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</si>
  <si>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</si>
  <si>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</si>
  <si>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</si>
  <si>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Hawaii </t>
    </r>
    <r>
      <rPr>
        <vertAlign val="superscript"/>
        <sz val="10"/>
        <rFont val="Arial"/>
        <family val="2"/>
      </rPr>
      <t>(1)</t>
    </r>
  </si>
  <si>
    <r>
      <t xml:space="preserve">Washington </t>
    </r>
    <r>
      <rPr>
        <vertAlign val="superscript"/>
        <sz val="10"/>
        <rFont val="Arial"/>
        <family val="2"/>
      </rPr>
      <t>(2)</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</si>
  <si>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</si>
  <si>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</si>
  <si>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U.S. Hydroelectric Consumption, 1965-2008</t>
  </si>
  <si>
    <t>GRAPH: U.S. Hydroelectric Consumption, 1965-2008</t>
  </si>
  <si>
    <t>Consumption</t>
  </si>
  <si>
    <t>Billion Kilowatt-hours</t>
  </si>
  <si>
    <r>
      <t xml:space="preserve">Source: BP, </t>
    </r>
    <r>
      <rPr>
        <i/>
        <sz val="10"/>
        <rFont val="Arial"/>
        <family val="2"/>
      </rPr>
      <t xml:space="preserve">Statistical Review of World Energy June 2009 </t>
    </r>
    <r>
      <rPr>
        <sz val="10"/>
        <rFont val="Arial"/>
        <family val="0"/>
      </rPr>
      <t>(London: 2009).</t>
    </r>
  </si>
  <si>
    <t>U.S. Annual Fuel Ethanol Production, 1978-2009</t>
  </si>
  <si>
    <t>GRAPH: U.S. Annual Fuel Ethanol Production, 1978-2009</t>
  </si>
  <si>
    <t>Million Gallons</t>
  </si>
  <si>
    <t>*</t>
  </si>
  <si>
    <t>* Projection.</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</si>
  <si>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</si>
  <si>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U.S. Annual Biodiesel Production, 2000-2009</t>
  </si>
  <si>
    <t>GRAPH: U.S. Annual Biodiesel Production, 2000-2009</t>
  </si>
  <si>
    <t>Production</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</si>
  <si>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</si>
  <si>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U.S. Natural Gas Consumption, 1965-2008</t>
  </si>
  <si>
    <t>Million Tons Oil Equivalent</t>
  </si>
  <si>
    <t>GRAPH: U.S. Natural Gas Consumption, 1965-2008</t>
  </si>
  <si>
    <t>U.S. Oil Consumption, 1965-2008</t>
  </si>
  <si>
    <t>GRAPH: U.S. Oil Consumption, 1965-2008</t>
  </si>
  <si>
    <t>Consumption*</t>
  </si>
  <si>
    <t>Million Barrels per Day</t>
  </si>
  <si>
    <t>* Includes ethanol and biodiesel.</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</si>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</sst>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s>
  <fonts count="31">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i/>
      <sz val="10"/>
      <name val="Arial"/>
      <family val="2"/>
    </font>
    <font>
      <sz val="14"/>
      <name val="Arial"/>
      <family val="2"/>
    </font>
    <font>
      <sz val="12"/>
      <name val="Arial"/>
      <family val="2"/>
    </font>
    <font>
      <sz val="10"/>
      <color indexed="8"/>
      <name val="Arial"/>
      <family val="2"/>
    </font>
    <font>
      <vertAlign val="superscript"/>
      <sz val="10"/>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53"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4" fillId="0" borderId="0" xfId="0" applyNumberFormat="1" applyFont="1" applyAlignment="1">
      <alignment/>
    </xf>
    <xf numFmtId="3" fontId="24" fillId="0" borderId="0" xfId="0" applyNumberFormat="1" applyFont="1" applyFill="1" applyBorder="1" applyAlignment="1">
      <alignment/>
    </xf>
    <xf numFmtId="0" fontId="0" fillId="0" borderId="0" xfId="0" applyFill="1" applyAlignment="1">
      <alignment/>
    </xf>
    <xf numFmtId="1" fontId="24"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10" xfId="0" applyBorder="1"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7" fontId="0" fillId="0" borderId="0" xfId="0" applyNumberFormat="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0" fontId="0" fillId="0" borderId="0" xfId="0" applyAlignment="1">
      <alignment wrapText="1"/>
    </xf>
    <xf numFmtId="0" fontId="3" fillId="0" borderId="0" xfId="53" applyFont="1" applyAlignment="1">
      <alignment vertical="top"/>
    </xf>
    <xf numFmtId="0" fontId="0" fillId="0" borderId="0" xfId="53" applyFont="1" applyAlignment="1">
      <alignmen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42" applyNumberFormat="1" applyAlignment="1">
      <alignment horizontal="right" vertical="top"/>
    </xf>
    <xf numFmtId="0" fontId="0" fillId="0" borderId="0" xfId="0" applyBorder="1" applyAlignment="1">
      <alignment horizontal="left" vertical="top"/>
    </xf>
    <xf numFmtId="3"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xf>
    <xf numFmtId="3" fontId="0" fillId="0" borderId="10" xfId="42" applyNumberFormat="1" applyBorder="1" applyAlignment="1">
      <alignment horizontal="right" vertical="top"/>
    </xf>
    <xf numFmtId="167" fontId="0" fillId="0" borderId="0" xfId="0" applyNumberFormat="1" applyAlignment="1">
      <alignment/>
    </xf>
    <xf numFmtId="0" fontId="0" fillId="0" borderId="0" xfId="0" applyAlignment="1">
      <alignment vertical="top"/>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3" fillId="0" borderId="0" xfId="53" applyAlignment="1">
      <alignment horizontal="left"/>
    </xf>
    <xf numFmtId="0" fontId="28" fillId="0" borderId="0" xfId="0" applyFont="1" applyAlignment="1">
      <alignment horizontal="left"/>
    </xf>
    <xf numFmtId="0" fontId="0" fillId="0" borderId="10" xfId="0" applyBorder="1" applyAlignment="1">
      <alignment horizontal="left"/>
    </xf>
    <xf numFmtId="166" fontId="0" fillId="0" borderId="0" xfId="0" applyNumberFormat="1" applyAlignment="1">
      <alignment/>
    </xf>
    <xf numFmtId="0" fontId="0" fillId="0" borderId="0" xfId="63" applyFont="1" applyBorder="1" applyAlignment="1" applyProtection="1">
      <alignment horizontal="left"/>
      <protection/>
    </xf>
    <xf numFmtId="166" fontId="0" fillId="0" borderId="0" xfId="63" applyNumberFormat="1" applyFont="1" applyFill="1" applyBorder="1" applyAlignment="1">
      <alignment horizontal="right"/>
      <protection/>
    </xf>
    <xf numFmtId="167" fontId="0" fillId="0" borderId="0" xfId="63" applyNumberFormat="1" applyFont="1" applyFill="1" applyBorder="1" applyAlignment="1">
      <alignment horizontal="right"/>
      <protection/>
    </xf>
    <xf numFmtId="166" fontId="0" fillId="0" borderId="0" xfId="0" applyNumberFormat="1" applyBorder="1" applyAlignment="1">
      <alignment/>
    </xf>
    <xf numFmtId="0" fontId="0" fillId="0" borderId="10" xfId="63" applyFont="1" applyBorder="1" applyAlignment="1" applyProtection="1">
      <alignment horizontal="left"/>
      <protection/>
    </xf>
    <xf numFmtId="167" fontId="0" fillId="0" borderId="10" xfId="63" applyNumberFormat="1" applyFont="1" applyFill="1" applyBorder="1" applyAlignment="1">
      <alignment horizontal="right"/>
      <protection/>
    </xf>
    <xf numFmtId="166" fontId="0" fillId="0" borderId="10" xfId="0" applyNumberFormat="1" applyBorder="1" applyAlignment="1">
      <alignment/>
    </xf>
    <xf numFmtId="0" fontId="0" fillId="0" borderId="0" xfId="63" applyFont="1" applyFill="1" applyBorder="1" applyAlignment="1" applyProtection="1">
      <alignment vertical="top" wrapText="1"/>
      <protection/>
    </xf>
    <xf numFmtId="0" fontId="1"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7" fontId="2" fillId="0" borderId="0" xfId="0" applyNumberFormat="1" applyFont="1" applyFill="1" applyBorder="1" applyAlignment="1">
      <alignment/>
    </xf>
    <xf numFmtId="3" fontId="0" fillId="0" borderId="10"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10" xfId="0" applyBorder="1" applyAlignment="1">
      <alignment horizontal="right" wrapText="1"/>
    </xf>
    <xf numFmtId="166" fontId="0" fillId="0" borderId="0" xfId="0" applyNumberFormat="1" applyAlignment="1">
      <alignment horizontal="right"/>
    </xf>
    <xf numFmtId="0" fontId="3" fillId="0" borderId="0" xfId="53" applyAlignment="1">
      <alignment horizontal="left" wrapText="1"/>
    </xf>
    <xf numFmtId="0" fontId="28" fillId="0" borderId="0" xfId="0" applyFont="1" applyAlignment="1">
      <alignment horizontal="left" wrapText="1"/>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0" fontId="0" fillId="0" borderId="0" xfId="0" applyFont="1" applyBorder="1" applyAlignment="1">
      <alignment horizontal="left"/>
    </xf>
    <xf numFmtId="1" fontId="0" fillId="0" borderId="10" xfId="0" applyNumberFormat="1" applyFont="1" applyBorder="1" applyAlignment="1">
      <alignment/>
    </xf>
    <xf numFmtId="0" fontId="0" fillId="0" borderId="0" xfId="0" applyBorder="1" applyAlignment="1">
      <alignment horizontal="left"/>
    </xf>
    <xf numFmtId="0" fontId="1"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0" fillId="0" borderId="0" xfId="0" applyNumberFormat="1" applyAlignment="1">
      <alignment vertical="top" wrapText="1"/>
    </xf>
    <xf numFmtId="167" fontId="0" fillId="0" borderId="10" xfId="0" applyNumberFormat="1" applyBorder="1" applyAlignment="1">
      <alignment/>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Border="1" applyAlignment="1">
      <alignment horizontal="left" wrapText="1"/>
    </xf>
    <xf numFmtId="3" fontId="0" fillId="0" borderId="0" xfId="42" applyNumberFormat="1" applyFont="1" applyAlignment="1">
      <alignment horizontal="left" vertical="top" wrapText="1"/>
    </xf>
    <xf numFmtId="3" fontId="0" fillId="0" borderId="11" xfId="0" applyNumberFormat="1" applyFont="1" applyBorder="1" applyAlignment="1">
      <alignment horizontal="center" vertical="top"/>
    </xf>
    <xf numFmtId="0" fontId="0" fillId="0" borderId="11" xfId="0" applyBorder="1" applyAlignment="1">
      <alignment horizontal="center"/>
    </xf>
    <xf numFmtId="0" fontId="0" fillId="0" borderId="0" xfId="63"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NumberForma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worksheet" Target="worksheets/sheet10.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worksheet" Target="worksheets/sheet12.xml" /><Relationship Id="rId21" Type="http://schemas.openxmlformats.org/officeDocument/2006/relationships/chartsheet" Target="chartsheets/sheet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18152724"/>
        <c:axId val="56666949"/>
      </c:scatterChart>
      <c:valAx>
        <c:axId val="18152724"/>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666949"/>
        <c:crosses val="autoZero"/>
        <c:crossBetween val="midCat"/>
        <c:dispUnits/>
      </c:valAx>
      <c:valAx>
        <c:axId val="5666694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15272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32728786"/>
        <c:axId val="9610699"/>
      </c:barChart>
      <c:catAx>
        <c:axId val="32728786"/>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610699"/>
        <c:crosses val="autoZero"/>
        <c:auto val="1"/>
        <c:lblOffset val="100"/>
        <c:noMultiLvlLbl val="0"/>
      </c:catAx>
      <c:valAx>
        <c:axId val="9610699"/>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72878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10274816"/>
        <c:axId val="29534209"/>
      </c:barChart>
      <c:catAx>
        <c:axId val="10274816"/>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534209"/>
        <c:crosses val="autoZero"/>
        <c:auto val="1"/>
        <c:lblOffset val="100"/>
        <c:noMultiLvlLbl val="0"/>
      </c:catAx>
      <c:valAx>
        <c:axId val="2953420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027481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51185694"/>
        <c:axId val="7990119"/>
      </c:scatterChart>
      <c:valAx>
        <c:axId val="51185694"/>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990119"/>
        <c:crosses val="autoZero"/>
        <c:crossBetween val="midCat"/>
        <c:dispUnits/>
        <c:majorUnit val="5"/>
      </c:valAx>
      <c:valAx>
        <c:axId val="7990119"/>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1185694"/>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30386860"/>
        <c:axId val="8803709"/>
      </c:scatterChart>
      <c:valAx>
        <c:axId val="30386860"/>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803709"/>
        <c:crosses val="autoZero"/>
        <c:crossBetween val="midCat"/>
        <c:dispUnits/>
      </c:valAx>
      <c:valAx>
        <c:axId val="8803709"/>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38686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53980970"/>
        <c:axId val="21944259"/>
      </c:scatterChart>
      <c:valAx>
        <c:axId val="53980970"/>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944259"/>
        <c:crosses val="autoZero"/>
        <c:crossBetween val="midCat"/>
        <c:dispUnits/>
      </c:valAx>
      <c:valAx>
        <c:axId val="21944259"/>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98097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32403736"/>
        <c:axId val="184249"/>
      </c:scatterChart>
      <c:valAx>
        <c:axId val="32403736"/>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4249"/>
        <c:crosses val="autoZero"/>
        <c:crossBetween val="midCat"/>
        <c:dispUnits/>
        <c:majorUnit val="1"/>
      </c:valAx>
      <c:valAx>
        <c:axId val="184249"/>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40373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5343222"/>
        <c:axId val="20735711"/>
      </c:scatterChart>
      <c:valAx>
        <c:axId val="5343222"/>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735711"/>
        <c:crosses val="autoZero"/>
        <c:crossBetween val="midCat"/>
        <c:dispUnits/>
      </c:valAx>
      <c:valAx>
        <c:axId val="20735711"/>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43222"/>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64464708"/>
        <c:axId val="57537205"/>
      </c:scatterChart>
      <c:valAx>
        <c:axId val="64464708"/>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537205"/>
        <c:crosses val="autoZero"/>
        <c:crossBetween val="midCat"/>
        <c:dispUnits/>
      </c:valAx>
      <c:valAx>
        <c:axId val="57537205"/>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4464708"/>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 sqref="A1"/>
    </sheetView>
  </sheetViews>
  <sheetFormatPr defaultColWidth="9.140625" defaultRowHeight="12.75"/>
  <cols>
    <col min="1" max="1" width="80.140625" style="0" customWidth="1"/>
  </cols>
  <sheetData>
    <row r="1" ht="12.75">
      <c r="A1" s="1" t="s">
        <v>0</v>
      </c>
    </row>
    <row r="3" ht="12.75">
      <c r="A3" s="2" t="s">
        <v>1</v>
      </c>
    </row>
    <row r="4" ht="12.75">
      <c r="A4" s="2" t="s">
        <v>2</v>
      </c>
    </row>
    <row r="5" ht="12.75">
      <c r="A5" s="35" t="s">
        <v>39</v>
      </c>
    </row>
    <row r="6" ht="12.75">
      <c r="A6" s="36" t="s">
        <v>40</v>
      </c>
    </row>
    <row r="7" ht="12.75">
      <c r="A7" s="36" t="s">
        <v>41</v>
      </c>
    </row>
    <row r="8" ht="12.75">
      <c r="A8" s="62" t="s">
        <v>48</v>
      </c>
    </row>
    <row r="9" ht="12.75">
      <c r="A9" s="63" t="s">
        <v>49</v>
      </c>
    </row>
    <row r="10" ht="12.75">
      <c r="A10" s="63" t="s">
        <v>50</v>
      </c>
    </row>
    <row r="11" ht="12.75">
      <c r="A11" s="62" t="s">
        <v>55</v>
      </c>
    </row>
    <row r="12" ht="12.75">
      <c r="A12" s="62" t="s">
        <v>56</v>
      </c>
    </row>
    <row r="13" ht="12.75">
      <c r="A13" s="88" t="s">
        <v>80</v>
      </c>
    </row>
    <row r="14" ht="12.75">
      <c r="A14" s="89" t="s">
        <v>81</v>
      </c>
    </row>
    <row r="15" ht="12.75">
      <c r="A15" s="88" t="s">
        <v>85</v>
      </c>
    </row>
    <row r="16" ht="12.75">
      <c r="A16" s="89" t="s">
        <v>86</v>
      </c>
    </row>
    <row r="17" ht="12.75">
      <c r="A17" s="2" t="s">
        <v>91</v>
      </c>
    </row>
    <row r="18" ht="12.75">
      <c r="A18" s="89" t="s">
        <v>92</v>
      </c>
    </row>
    <row r="19" ht="12.75">
      <c r="A19" s="88" t="s">
        <v>95</v>
      </c>
    </row>
    <row r="20" ht="12.75">
      <c r="A20" s="89" t="s">
        <v>97</v>
      </c>
    </row>
    <row r="21" ht="12.75">
      <c r="A21" s="88" t="s">
        <v>98</v>
      </c>
    </row>
    <row r="22" ht="12.75">
      <c r="A22" s="89" t="s">
        <v>99</v>
      </c>
    </row>
    <row r="25" ht="12.75">
      <c r="A25" s="101" t="s">
        <v>103</v>
      </c>
    </row>
    <row r="26" ht="12.75">
      <c r="A26" s="2" t="s">
        <v>104</v>
      </c>
    </row>
    <row r="27" ht="12.75">
      <c r="A27" s="101"/>
    </row>
    <row r="28" ht="38.25">
      <c r="A28" s="23" t="s">
        <v>105</v>
      </c>
    </row>
  </sheetData>
  <hyperlinks>
    <hyperlink ref="A3" location="'Table 5-2'!A1" display="Table 5-2. U.S. Electricity Generating Capacity in 2008 and Plan B Goals for 2020"/>
    <hyperlink ref="A4" location="'Capacity Factors'!A1" display="Average Capacity Factors for Selected Electric Power Sources in the United States"/>
    <hyperlink ref="A5" location="'U.S. Wind Capacity'!A1" display="U.S. Cumulative Installed Wind Electricity-Generating Capacity, 1980-2008"/>
    <hyperlink ref="A8" location="'US Solar PV Production'!A1" display="U.S. Solar Photovoltaics Production, 1976-2008"/>
    <hyperlink ref="A11" location="'US Geothermal Capacity'!A1" display="U.S. Cumulative Installed Geothermal Electricity-Generating Capacity, 1990-2009"/>
    <hyperlink ref="A12" location="'US Geothermal Projects'!A1" display="Confirmed U.S. Geothermal Projects Under Development as of March 2009"/>
    <hyperlink ref="A13" location="'US Hydroelectric Consumption'!A1" display="U.S. Hydroelectric Consumption, 1965-2008"/>
    <hyperlink ref="A15" location="'US Fuel Ethanol Production'!A1" display="U.S. Annual Fuel Ethanol Production, 1978-2009"/>
    <hyperlink ref="A17" location="'US Biodiesel Production'!A1" display="U.S. Annual Biodiesel Production, 2000-2009"/>
    <hyperlink ref="A19" location="'US Natural Gas Consumption'!A1" display="U.S. Natural Gas Consumption, 1965-2008"/>
    <hyperlink ref="A21" location="'US Oil Consumption'!A1" display="U.S. Oil Consumption, 1965-2008"/>
    <hyperlink ref="A26" r:id="rId1" tooltip="blocked::http://www.earthpolicy.org/index.php?/books/pb4/pb4_data" display="http://www.earthpolicy.org/index.php?/books/pb4/pb4_dat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99" t="s">
        <v>91</v>
      </c>
      <c r="B1" s="99"/>
    </row>
    <row r="2" spans="1:2" ht="12.75">
      <c r="A2" s="28"/>
      <c r="B2" s="28"/>
    </row>
    <row r="3" spans="1:4" ht="25.5">
      <c r="A3" s="43" t="s">
        <v>42</v>
      </c>
      <c r="B3" s="43"/>
      <c r="C3" s="100" t="s">
        <v>93</v>
      </c>
      <c r="D3" s="101"/>
    </row>
    <row r="4" spans="1:3" ht="12.75">
      <c r="A4" s="102"/>
      <c r="B4" s="102"/>
      <c r="C4" s="103" t="s">
        <v>87</v>
      </c>
    </row>
    <row r="5" spans="1:2" ht="12.75">
      <c r="A5" s="102"/>
      <c r="B5" s="102"/>
    </row>
    <row r="6" spans="1:3" ht="12.75">
      <c r="A6" s="28">
        <v>2000</v>
      </c>
      <c r="B6" s="28"/>
      <c r="C6" s="9">
        <v>1.8011736513753842</v>
      </c>
    </row>
    <row r="7" spans="1:3" ht="12.75">
      <c r="A7" s="28">
        <v>2001</v>
      </c>
      <c r="B7" s="28"/>
      <c r="C7" s="9">
        <v>4.983247102138563</v>
      </c>
    </row>
    <row r="8" spans="1:3" ht="12.75">
      <c r="A8" s="28">
        <v>2002</v>
      </c>
      <c r="B8" s="28"/>
      <c r="C8" s="9">
        <v>15.009780428128202</v>
      </c>
    </row>
    <row r="9" spans="1:3" ht="12.75">
      <c r="A9" s="28">
        <v>2003</v>
      </c>
      <c r="B9" s="28"/>
      <c r="C9" s="9">
        <v>20.023047091123022</v>
      </c>
    </row>
    <row r="10" spans="1:3" ht="12.75">
      <c r="A10" s="28">
        <v>2004</v>
      </c>
      <c r="B10" s="28"/>
      <c r="C10" s="9">
        <v>37.224255461757934</v>
      </c>
    </row>
    <row r="11" spans="1:4" ht="12.75">
      <c r="A11" s="98">
        <v>2005</v>
      </c>
      <c r="B11" s="98"/>
      <c r="C11" s="9">
        <v>117.6766785565251</v>
      </c>
      <c r="D11" s="104"/>
    </row>
    <row r="12" spans="1:4" ht="12.75">
      <c r="A12" s="98">
        <v>2006</v>
      </c>
      <c r="B12" s="98"/>
      <c r="C12" s="9">
        <v>246.1603990213025</v>
      </c>
      <c r="D12" s="104"/>
    </row>
    <row r="13" spans="1:3" ht="12.75">
      <c r="A13" s="98">
        <v>2007</v>
      </c>
      <c r="C13" s="9">
        <v>511.8335125991717</v>
      </c>
    </row>
    <row r="14" spans="1:3" ht="12.75">
      <c r="A14" s="98">
        <v>2008</v>
      </c>
      <c r="B14" s="98"/>
      <c r="C14" s="9">
        <v>711.4635922932769</v>
      </c>
    </row>
    <row r="15" spans="1:3" ht="12.75">
      <c r="A15" s="64">
        <v>2009</v>
      </c>
      <c r="B15" s="64" t="s">
        <v>88</v>
      </c>
      <c r="C15" s="19">
        <v>450.29341284384606</v>
      </c>
    </row>
    <row r="16" ht="12.75">
      <c r="C16" s="26"/>
    </row>
    <row r="17" spans="1:3" ht="12.75">
      <c r="A17" t="s">
        <v>89</v>
      </c>
      <c r="C17" s="26"/>
    </row>
    <row r="18" ht="12.75">
      <c r="C18" s="26"/>
    </row>
    <row r="19" spans="1:9" ht="12.75" customHeight="1">
      <c r="A19" s="122" t="s">
        <v>94</v>
      </c>
      <c r="B19" s="122"/>
      <c r="C19" s="122"/>
      <c r="D19" s="122"/>
      <c r="E19" s="122"/>
      <c r="F19" s="122"/>
      <c r="G19" s="122"/>
      <c r="H19" s="122"/>
      <c r="I19" s="122"/>
    </row>
    <row r="20" spans="1:9" ht="27.75" customHeight="1">
      <c r="A20" s="122"/>
      <c r="B20" s="122"/>
      <c r="C20" s="122"/>
      <c r="D20" s="122"/>
      <c r="E20" s="122"/>
      <c r="F20" s="122"/>
      <c r="G20" s="122"/>
      <c r="H20" s="122"/>
      <c r="I20" s="122"/>
    </row>
    <row r="21" spans="3:4" ht="12.75">
      <c r="C21" s="105"/>
      <c r="D21" s="105"/>
    </row>
    <row r="22" spans="1:9" ht="12.75">
      <c r="A22" s="111" t="s">
        <v>53</v>
      </c>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6" ht="12.75">
      <c r="A26" s="2"/>
    </row>
  </sheetData>
  <mergeCells count="2">
    <mergeCell ref="A19:I20"/>
    <mergeCell ref="A22:I2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95</v>
      </c>
    </row>
    <row r="3" spans="1:2" ht="12.75">
      <c r="A3" s="64" t="s">
        <v>42</v>
      </c>
      <c r="B3" s="27" t="s">
        <v>82</v>
      </c>
    </row>
    <row r="4" spans="1:2" ht="12.75">
      <c r="A4" s="28"/>
      <c r="B4" s="26" t="s">
        <v>96</v>
      </c>
    </row>
    <row r="5" ht="12.75">
      <c r="A5" s="28"/>
    </row>
    <row r="6" spans="1:2" ht="12.75">
      <c r="A6" s="28">
        <v>1965</v>
      </c>
      <c r="B6" s="9">
        <v>397.372115696094</v>
      </c>
    </row>
    <row r="7" spans="1:2" ht="12.75">
      <c r="A7" s="28">
        <v>1966</v>
      </c>
      <c r="B7" s="9">
        <v>428.266796008314</v>
      </c>
    </row>
    <row r="8" spans="1:2" ht="12.75">
      <c r="A8" s="28">
        <v>1967</v>
      </c>
      <c r="B8" s="9">
        <v>452.206393313869</v>
      </c>
    </row>
    <row r="9" spans="1:2" ht="12.75">
      <c r="A9" s="28">
        <v>1968</v>
      </c>
      <c r="B9" s="9">
        <v>484.083857094423</v>
      </c>
    </row>
    <row r="10" spans="1:2" ht="12.75">
      <c r="A10" s="28">
        <v>1969</v>
      </c>
      <c r="B10" s="9">
        <v>521.076834825533</v>
      </c>
    </row>
    <row r="11" spans="1:2" ht="12.75">
      <c r="A11" s="28">
        <v>1970</v>
      </c>
      <c r="B11" s="9">
        <v>549.224761341643</v>
      </c>
    </row>
    <row r="12" spans="1:2" ht="12.75">
      <c r="A12" s="28">
        <v>1971</v>
      </c>
      <c r="B12" s="9">
        <v>566.209275640531</v>
      </c>
    </row>
    <row r="13" spans="1:2" ht="12.75">
      <c r="A13" s="28">
        <v>1972</v>
      </c>
      <c r="B13" s="9">
        <v>571.979978569975</v>
      </c>
    </row>
    <row r="14" spans="1:2" ht="12.75">
      <c r="A14" s="28">
        <v>1973</v>
      </c>
      <c r="B14" s="9">
        <v>567.292857413308</v>
      </c>
    </row>
    <row r="15" spans="1:2" ht="12.75">
      <c r="A15" s="28">
        <v>1974</v>
      </c>
      <c r="B15" s="9">
        <v>547.637188046643</v>
      </c>
    </row>
    <row r="16" spans="1:2" ht="12.75">
      <c r="A16" s="28">
        <v>1975</v>
      </c>
      <c r="B16" s="9">
        <v>502.681144264422</v>
      </c>
    </row>
    <row r="17" spans="1:2" ht="12.75">
      <c r="A17" s="28">
        <v>1976</v>
      </c>
      <c r="B17" s="9">
        <v>512.685375980533</v>
      </c>
    </row>
    <row r="18" spans="1:2" ht="12.75">
      <c r="A18" s="28">
        <v>1977</v>
      </c>
      <c r="B18" s="9">
        <v>502.252751470533</v>
      </c>
    </row>
    <row r="19" spans="1:2" ht="12.75">
      <c r="A19" s="28">
        <v>1978</v>
      </c>
      <c r="B19" s="9">
        <v>503.9915222222</v>
      </c>
    </row>
    <row r="20" spans="1:2" ht="12.75">
      <c r="A20" s="28">
        <v>1979</v>
      </c>
      <c r="B20" s="9">
        <v>520.774439912199</v>
      </c>
    </row>
    <row r="21" spans="1:2" ht="12.75">
      <c r="A21" s="28">
        <v>1980</v>
      </c>
      <c r="B21" s="9">
        <v>509.924989213746</v>
      </c>
    </row>
    <row r="22" spans="1:2" ht="12.75">
      <c r="A22" s="28">
        <v>1981</v>
      </c>
      <c r="B22" s="9">
        <v>497.623816135108</v>
      </c>
    </row>
    <row r="23" spans="1:2" ht="12.75">
      <c r="A23" s="28">
        <v>1982</v>
      </c>
      <c r="B23" s="9">
        <v>462.569013401432</v>
      </c>
    </row>
    <row r="24" spans="1:2" ht="12.75">
      <c r="A24" s="28">
        <v>1983</v>
      </c>
      <c r="B24" s="9">
        <v>433.957767478943</v>
      </c>
    </row>
    <row r="25" spans="1:2" ht="12.75">
      <c r="A25" s="28">
        <v>1984</v>
      </c>
      <c r="B25" s="9">
        <v>463.511250751802</v>
      </c>
    </row>
    <row r="26" spans="1:2" ht="12.75">
      <c r="A26" s="28">
        <v>1985</v>
      </c>
      <c r="B26" s="9">
        <v>446.120242090666</v>
      </c>
    </row>
    <row r="27" spans="1:2" ht="12.75">
      <c r="A27" s="28">
        <v>1986</v>
      </c>
      <c r="B27" s="9">
        <v>418.09533990513</v>
      </c>
    </row>
    <row r="28" spans="1:2" ht="12.75">
      <c r="A28" s="28">
        <v>1987</v>
      </c>
      <c r="B28" s="9">
        <v>444.515507884334</v>
      </c>
    </row>
    <row r="29" spans="1:2" ht="12.75">
      <c r="A29" s="28">
        <v>1988</v>
      </c>
      <c r="B29" s="9">
        <v>464.891683531169</v>
      </c>
    </row>
    <row r="30" spans="1:2" ht="12.75">
      <c r="A30" s="28">
        <v>1989</v>
      </c>
      <c r="B30" s="9">
        <v>493.954253861808</v>
      </c>
    </row>
    <row r="31" spans="1:2" ht="12.75">
      <c r="A31" s="28">
        <v>1990</v>
      </c>
      <c r="B31" s="9">
        <v>493.991524034876</v>
      </c>
    </row>
    <row r="32" spans="1:2" ht="12.75">
      <c r="A32" s="28">
        <v>1991</v>
      </c>
      <c r="B32" s="9">
        <v>504.822024652094</v>
      </c>
    </row>
    <row r="33" spans="1:2" ht="12.75">
      <c r="A33" s="28">
        <v>1992</v>
      </c>
      <c r="B33" s="9">
        <v>521.974746121524</v>
      </c>
    </row>
    <row r="34" spans="1:2" ht="12.75">
      <c r="A34" s="28">
        <v>1993</v>
      </c>
      <c r="B34" s="9">
        <v>534.959331704295</v>
      </c>
    </row>
    <row r="35" spans="1:2" ht="12.75">
      <c r="A35" s="28">
        <v>1994</v>
      </c>
      <c r="B35" s="9">
        <v>547.538027714645</v>
      </c>
    </row>
    <row r="36" spans="1:2" ht="12.75">
      <c r="A36" s="28">
        <v>1995</v>
      </c>
      <c r="B36" s="9">
        <v>571.303067556478</v>
      </c>
    </row>
    <row r="37" spans="1:2" ht="12.75">
      <c r="A37" s="28">
        <v>1996</v>
      </c>
      <c r="B37" s="9">
        <v>581.723319074607</v>
      </c>
    </row>
    <row r="38" spans="1:2" ht="12.75">
      <c r="A38" s="28">
        <v>1997</v>
      </c>
      <c r="B38" s="9">
        <v>585.202649747844</v>
      </c>
    </row>
    <row r="39" spans="1:2" ht="12.75">
      <c r="A39" s="28">
        <v>1998</v>
      </c>
      <c r="B39" s="9">
        <v>575.312017720842</v>
      </c>
    </row>
    <row r="40" spans="1:2" ht="12.75">
      <c r="A40" s="28">
        <v>1999</v>
      </c>
      <c r="B40" s="9">
        <v>577.302809433196</v>
      </c>
    </row>
    <row r="41" spans="1:2" ht="12.75">
      <c r="A41" s="28">
        <v>2000</v>
      </c>
      <c r="B41" s="9">
        <v>600.35414688041</v>
      </c>
    </row>
    <row r="42" spans="1:2" ht="12.75">
      <c r="A42" s="28">
        <v>2001</v>
      </c>
      <c r="B42" s="9">
        <v>573.858808565667</v>
      </c>
    </row>
    <row r="43" spans="1:2" ht="12.75">
      <c r="A43" s="28">
        <v>2002</v>
      </c>
      <c r="B43" s="9">
        <v>593.66217264792</v>
      </c>
    </row>
    <row r="44" spans="1:2" ht="12.75">
      <c r="A44" s="28">
        <v>2003</v>
      </c>
      <c r="B44" s="9">
        <v>577.001447702483</v>
      </c>
    </row>
    <row r="45" spans="1:2" ht="12.75">
      <c r="A45" s="28">
        <v>2004</v>
      </c>
      <c r="B45" s="9">
        <v>577.863651199125</v>
      </c>
    </row>
    <row r="46" spans="1:2" ht="12.75">
      <c r="A46" s="28">
        <v>2005</v>
      </c>
      <c r="B46" s="9">
        <v>569.091703954424</v>
      </c>
    </row>
    <row r="47" spans="1:2" ht="12.75">
      <c r="A47" s="98">
        <v>2006</v>
      </c>
      <c r="B47" s="9">
        <v>560.035379493309</v>
      </c>
    </row>
    <row r="48" spans="1:2" ht="12.75">
      <c r="A48" s="98">
        <v>2007</v>
      </c>
      <c r="B48" s="9">
        <v>595.415584353307</v>
      </c>
    </row>
    <row r="49" spans="1:2" ht="12.75">
      <c r="A49" s="64">
        <v>2008</v>
      </c>
      <c r="B49" s="19">
        <v>600.70749533664</v>
      </c>
    </row>
    <row r="51" ht="12.75">
      <c r="A51" t="s">
        <v>84</v>
      </c>
    </row>
    <row r="53" spans="1:8" ht="12.75">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98</v>
      </c>
    </row>
    <row r="3" spans="1:2" ht="12.75">
      <c r="A3" s="20" t="s">
        <v>42</v>
      </c>
      <c r="B3" s="27" t="s">
        <v>100</v>
      </c>
    </row>
    <row r="4" ht="12.75">
      <c r="B4" s="26" t="s">
        <v>101</v>
      </c>
    </row>
    <row r="5" ht="12.75">
      <c r="B5" s="26"/>
    </row>
    <row r="6" spans="1:2" ht="12.75">
      <c r="A6" s="28">
        <v>1965</v>
      </c>
      <c r="B6" s="56">
        <v>11.522187698630132</v>
      </c>
    </row>
    <row r="7" spans="1:2" ht="12.75">
      <c r="A7" s="28">
        <v>1966</v>
      </c>
      <c r="B7" s="56">
        <v>12.1003473150685</v>
      </c>
    </row>
    <row r="8" spans="1:2" ht="12.75">
      <c r="A8" s="28">
        <v>1967</v>
      </c>
      <c r="B8" s="56">
        <v>12.566880465753433</v>
      </c>
    </row>
    <row r="9" spans="1:2" ht="12.75">
      <c r="A9" s="28">
        <v>1968</v>
      </c>
      <c r="B9" s="56">
        <v>13.404548551912558</v>
      </c>
    </row>
    <row r="10" spans="1:2" ht="12.75">
      <c r="A10" s="28">
        <v>1969</v>
      </c>
      <c r="B10" s="56">
        <v>14.152985095890422</v>
      </c>
    </row>
    <row r="11" spans="1:2" ht="12.75">
      <c r="A11" s="28">
        <v>1970</v>
      </c>
      <c r="B11" s="56">
        <v>14.70991024657534</v>
      </c>
    </row>
    <row r="12" spans="1:2" ht="12.75">
      <c r="A12" s="28">
        <v>1971</v>
      </c>
      <c r="B12" s="56">
        <v>15.222758082191788</v>
      </c>
    </row>
    <row r="13" spans="1:2" ht="12.75">
      <c r="A13" s="28">
        <v>1972</v>
      </c>
      <c r="B13" s="56">
        <v>16.38081385245902</v>
      </c>
    </row>
    <row r="14" spans="1:2" ht="12.75">
      <c r="A14" s="28">
        <v>1973</v>
      </c>
      <c r="B14" s="56">
        <v>17.317932767123274</v>
      </c>
    </row>
    <row r="15" spans="1:2" ht="12.75">
      <c r="A15" s="28">
        <v>1974</v>
      </c>
      <c r="B15" s="56">
        <v>16.630648</v>
      </c>
    </row>
    <row r="16" spans="1:2" ht="12.75">
      <c r="A16" s="28">
        <v>1975</v>
      </c>
      <c r="B16" s="56">
        <v>16.33356087671232</v>
      </c>
    </row>
    <row r="17" spans="1:2" ht="12.75">
      <c r="A17" s="28">
        <v>1976</v>
      </c>
      <c r="B17" s="56">
        <v>17.46074453551913</v>
      </c>
    </row>
    <row r="18" spans="1:2" ht="12.75">
      <c r="A18" s="28">
        <v>1977</v>
      </c>
      <c r="B18" s="56">
        <v>18.443366767123294</v>
      </c>
    </row>
    <row r="19" spans="1:2" ht="12.75">
      <c r="A19" s="28">
        <v>1978</v>
      </c>
      <c r="B19" s="56">
        <v>18.755940657534254</v>
      </c>
    </row>
    <row r="20" spans="1:2" ht="12.75">
      <c r="A20" s="28">
        <v>1979</v>
      </c>
      <c r="B20" s="56">
        <v>18.43821115068493</v>
      </c>
    </row>
    <row r="21" spans="1:2" ht="12.75">
      <c r="A21" s="28">
        <v>1980</v>
      </c>
      <c r="B21" s="56">
        <v>17.062354836065573</v>
      </c>
    </row>
    <row r="22" spans="1:2" ht="12.75">
      <c r="A22" s="28">
        <v>1981</v>
      </c>
      <c r="B22" s="56">
        <v>16.059695342465766</v>
      </c>
    </row>
    <row r="23" spans="1:2" ht="12.75">
      <c r="A23" s="28">
        <v>1982</v>
      </c>
      <c r="B23" s="56">
        <v>15.29496268493151</v>
      </c>
    </row>
    <row r="24" spans="1:2" ht="12.75">
      <c r="A24" s="28">
        <v>1983</v>
      </c>
      <c r="B24" s="56">
        <v>15.23454030136986</v>
      </c>
    </row>
    <row r="25" spans="1:2" ht="12.75">
      <c r="A25" s="28">
        <v>1984</v>
      </c>
      <c r="B25" s="56">
        <v>15.725343661202178</v>
      </c>
    </row>
    <row r="26" spans="1:2" ht="12.75">
      <c r="A26" s="28">
        <v>1985</v>
      </c>
      <c r="B26" s="56">
        <v>15.726139561643837</v>
      </c>
    </row>
    <row r="27" spans="1:2" ht="12.75">
      <c r="A27" s="28">
        <v>1986</v>
      </c>
      <c r="B27" s="56">
        <v>16.280880547945205</v>
      </c>
    </row>
    <row r="28" spans="1:2" ht="12.75">
      <c r="A28" s="28">
        <v>1987</v>
      </c>
      <c r="B28" s="56">
        <v>16.664659917808226</v>
      </c>
    </row>
    <row r="29" spans="1:2" ht="12.75">
      <c r="A29" s="28">
        <v>1988</v>
      </c>
      <c r="B29" s="56">
        <v>17.2832612021858</v>
      </c>
    </row>
    <row r="30" spans="1:2" ht="12.75">
      <c r="A30" s="28">
        <v>1989</v>
      </c>
      <c r="B30" s="56">
        <v>17.325246136986305</v>
      </c>
    </row>
    <row r="31" spans="1:2" ht="12.75">
      <c r="A31" s="28">
        <v>1990</v>
      </c>
      <c r="B31" s="56">
        <v>16.98819473972604</v>
      </c>
    </row>
    <row r="32" spans="1:2" ht="12.75">
      <c r="A32" s="28">
        <v>1991</v>
      </c>
      <c r="B32" s="56">
        <v>16.713456493150694</v>
      </c>
    </row>
    <row r="33" spans="1:2" ht="12.75">
      <c r="A33" s="28">
        <v>1992</v>
      </c>
      <c r="B33" s="56">
        <v>17.03277568306011</v>
      </c>
    </row>
    <row r="34" spans="1:2" ht="12.75">
      <c r="A34" s="28">
        <v>1993</v>
      </c>
      <c r="B34" s="56">
        <v>17.236220547945212</v>
      </c>
    </row>
    <row r="35" spans="1:2" ht="12.75">
      <c r="A35" s="28">
        <v>1994</v>
      </c>
      <c r="B35" s="56">
        <v>17.718644958904118</v>
      </c>
    </row>
    <row r="36" spans="1:2" ht="12.75">
      <c r="A36" s="28">
        <v>1995</v>
      </c>
      <c r="B36" s="56">
        <v>17.724827150684945</v>
      </c>
    </row>
    <row r="37" spans="1:2" ht="12.75">
      <c r="A37" s="28">
        <v>1996</v>
      </c>
      <c r="B37" s="56">
        <v>18.309343306010923</v>
      </c>
    </row>
    <row r="38" spans="1:2" ht="12.75">
      <c r="A38" s="28">
        <v>1997</v>
      </c>
      <c r="B38" s="56">
        <v>18.62058775342466</v>
      </c>
    </row>
    <row r="39" spans="1:2" ht="12.75">
      <c r="A39" s="28">
        <v>1998</v>
      </c>
      <c r="B39" s="56">
        <v>18.91718726027398</v>
      </c>
    </row>
    <row r="40" spans="1:2" ht="12.75">
      <c r="A40" s="28">
        <v>1999</v>
      </c>
      <c r="B40" s="56">
        <v>19.51889</v>
      </c>
    </row>
    <row r="41" spans="1:2" ht="12.75">
      <c r="A41" s="28">
        <v>2000</v>
      </c>
      <c r="B41" s="56">
        <v>19.70138224043716</v>
      </c>
    </row>
    <row r="42" spans="1:2" ht="12.75">
      <c r="A42" s="28">
        <v>2001</v>
      </c>
      <c r="B42" s="56">
        <v>19.64860734246575</v>
      </c>
    </row>
    <row r="43" spans="1:2" ht="12.75">
      <c r="A43" s="28">
        <v>2002</v>
      </c>
      <c r="B43" s="56">
        <v>19.7609153150685</v>
      </c>
    </row>
    <row r="44" spans="1:2" ht="12.75">
      <c r="A44" s="28">
        <v>2003</v>
      </c>
      <c r="B44" s="56">
        <v>20.033033808219173</v>
      </c>
    </row>
    <row r="45" spans="1:2" ht="12.75">
      <c r="A45" s="28">
        <v>2004</v>
      </c>
      <c r="B45" s="56">
        <v>20.731542349726773</v>
      </c>
    </row>
    <row r="46" spans="1:2" ht="12.75">
      <c r="A46" s="28">
        <v>2005</v>
      </c>
      <c r="B46" s="56">
        <v>20.802178301369864</v>
      </c>
    </row>
    <row r="47" spans="1:2" ht="12.75">
      <c r="A47" s="98">
        <v>2006</v>
      </c>
      <c r="B47" s="56">
        <v>20.68741917808218</v>
      </c>
    </row>
    <row r="48" spans="1:2" ht="12.75">
      <c r="A48" s="98">
        <v>2007</v>
      </c>
      <c r="B48" s="56">
        <v>20.680380821917794</v>
      </c>
    </row>
    <row r="49" spans="1:2" ht="12.75">
      <c r="A49" s="64">
        <v>2008</v>
      </c>
      <c r="B49" s="106">
        <v>19.418696721311473</v>
      </c>
    </row>
    <row r="51" ht="12.75">
      <c r="A51" t="s">
        <v>102</v>
      </c>
    </row>
    <row r="53" ht="12.75">
      <c r="A53" t="s">
        <v>84</v>
      </c>
    </row>
    <row r="55" spans="1:9" ht="54" customHeight="1">
      <c r="A55" s="111" t="s">
        <v>53</v>
      </c>
      <c r="B55" s="111"/>
      <c r="C55" s="111"/>
      <c r="D55" s="111"/>
      <c r="E55" s="111"/>
      <c r="F55" s="111"/>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sheetData>
  <mergeCells count="1">
    <mergeCell ref="A55:F55"/>
  </mergeCells>
  <printOptions/>
  <pageMargins left="0.75" right="0.75" top="1" bottom="1" header="0.5" footer="0.5"/>
  <pageSetup horizontalDpi="600" verticalDpi="600" orientation="portrait" scale="96"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v>
      </c>
    </row>
    <row r="3" spans="1:6" ht="38.25">
      <c r="A3" s="3" t="s">
        <v>3</v>
      </c>
      <c r="B3" s="4" t="s">
        <v>4</v>
      </c>
      <c r="C3" s="4" t="s">
        <v>5</v>
      </c>
      <c r="D3" s="4"/>
      <c r="E3" s="5" t="s">
        <v>6</v>
      </c>
      <c r="F3" s="5" t="s">
        <v>7</v>
      </c>
    </row>
    <row r="4" spans="1:6" ht="12.75">
      <c r="A4" s="6"/>
      <c r="B4" s="109" t="s">
        <v>8</v>
      </c>
      <c r="C4" s="109"/>
      <c r="D4" s="7"/>
      <c r="E4" s="109" t="s">
        <v>9</v>
      </c>
      <c r="F4" s="109"/>
    </row>
    <row r="6" ht="12.75">
      <c r="A6" t="s">
        <v>10</v>
      </c>
    </row>
    <row r="7" spans="1:6" ht="12.75">
      <c r="A7" s="8" t="s">
        <v>11</v>
      </c>
      <c r="B7" s="9">
        <v>337.432</v>
      </c>
      <c r="C7" s="10">
        <v>0</v>
      </c>
      <c r="E7" s="9">
        <v>7179.7864032</v>
      </c>
      <c r="F7">
        <v>0</v>
      </c>
    </row>
    <row r="8" spans="1:6" ht="12.75">
      <c r="A8" s="8" t="s">
        <v>12</v>
      </c>
      <c r="B8" s="9">
        <v>62.484</v>
      </c>
      <c r="C8" s="10">
        <v>0</v>
      </c>
      <c r="E8" s="11">
        <v>163.27271159999998</v>
      </c>
      <c r="F8">
        <v>0</v>
      </c>
    </row>
    <row r="9" spans="1:6" ht="12.75">
      <c r="A9" s="8" t="s">
        <v>13</v>
      </c>
      <c r="B9" s="9">
        <v>459.169</v>
      </c>
      <c r="C9" s="12">
        <v>140</v>
      </c>
      <c r="E9" s="9">
        <v>3198.6757872</v>
      </c>
      <c r="F9" s="9">
        <v>900</v>
      </c>
    </row>
    <row r="10" spans="1:6" ht="12.75">
      <c r="A10" s="8" t="s">
        <v>14</v>
      </c>
      <c r="B10" s="13">
        <v>105.764</v>
      </c>
      <c r="C10" s="14">
        <v>106</v>
      </c>
      <c r="E10" s="13">
        <v>2900</v>
      </c>
      <c r="F10" s="13">
        <v>2900</v>
      </c>
    </row>
    <row r="11" spans="1:3" ht="12.75">
      <c r="A11" s="8"/>
      <c r="C11" s="15"/>
    </row>
    <row r="12" spans="1:6" ht="12.75">
      <c r="A12" s="8" t="s">
        <v>15</v>
      </c>
      <c r="B12" s="9">
        <f>SUM(B7:B10)</f>
        <v>964.849</v>
      </c>
      <c r="C12" s="10">
        <f>SUM(C7:C10)</f>
        <v>246</v>
      </c>
      <c r="E12" s="9">
        <f>SUM(E7:E10)</f>
        <v>13441.734902</v>
      </c>
      <c r="F12" s="9">
        <f>SUM(F7:F10)</f>
        <v>3800</v>
      </c>
    </row>
    <row r="15" ht="12.75">
      <c r="A15" t="s">
        <v>16</v>
      </c>
    </row>
    <row r="16" spans="1:6" ht="12.75">
      <c r="A16" s="8" t="s">
        <v>17</v>
      </c>
      <c r="B16" s="11">
        <v>25.369</v>
      </c>
      <c r="C16" s="11">
        <v>709.8891246527861</v>
      </c>
      <c r="E16" s="9">
        <v>288.01324224</v>
      </c>
      <c r="F16" s="9">
        <v>8060</v>
      </c>
    </row>
    <row r="17" spans="1:6" ht="12.75">
      <c r="A17" s="8" t="s">
        <v>18</v>
      </c>
      <c r="B17" s="11">
        <f>(1173*0.8)/1000</f>
        <v>0.9384000000000001</v>
      </c>
      <c r="C17" s="11">
        <v>190</v>
      </c>
      <c r="E17" s="11">
        <f>1173*0.8*365*24*0.225*0.0036/1000*0.82</f>
        <v>5.4599790528000005</v>
      </c>
      <c r="F17" s="9">
        <v>1260</v>
      </c>
    </row>
    <row r="18" spans="1:6" ht="12.75">
      <c r="A18" s="8" t="s">
        <v>19</v>
      </c>
      <c r="B18" s="11">
        <f>(1173*0.2)/1000</f>
        <v>0.23460000000000003</v>
      </c>
      <c r="C18" s="11">
        <v>30</v>
      </c>
      <c r="E18" s="11">
        <f>1173*0.2*365*24*0.225*0.0036/1000*0.82</f>
        <v>1.3649947632000001</v>
      </c>
      <c r="F18" s="9">
        <v>220</v>
      </c>
    </row>
    <row r="19" spans="1:6" ht="12.75">
      <c r="A19" s="8" t="s">
        <v>20</v>
      </c>
      <c r="B19" s="11">
        <v>0.419</v>
      </c>
      <c r="C19" s="11">
        <v>120</v>
      </c>
      <c r="E19" s="11">
        <f>419*365*24*0.244*0.0000036*0.82</f>
        <v>2.6437738867199996</v>
      </c>
      <c r="F19" s="9">
        <v>910</v>
      </c>
    </row>
    <row r="20" spans="1:6" ht="12.75">
      <c r="A20" s="8" t="s">
        <v>21</v>
      </c>
      <c r="B20" s="11">
        <v>3</v>
      </c>
      <c r="C20" s="11">
        <v>69.89425536744304</v>
      </c>
      <c r="E20" s="11">
        <v>85.1472</v>
      </c>
      <c r="F20" s="9">
        <v>1980</v>
      </c>
    </row>
    <row r="21" spans="1:6" ht="12.75">
      <c r="A21" s="8" t="s">
        <v>22</v>
      </c>
      <c r="B21" s="11">
        <v>10.838</v>
      </c>
      <c r="C21" s="11">
        <v>40</v>
      </c>
      <c r="E21" s="11">
        <f>B21*365*24*0.72*3.6/1000</f>
        <v>246.08676096000002</v>
      </c>
      <c r="F21" s="9">
        <v>960</v>
      </c>
    </row>
    <row r="22" spans="1:6" ht="12.75">
      <c r="A22" s="8" t="s">
        <v>23</v>
      </c>
      <c r="B22" s="16">
        <v>77.885</v>
      </c>
      <c r="C22" s="16">
        <v>100</v>
      </c>
      <c r="E22" s="13">
        <f>B22*365*24*0.442*0.0000036*1000</f>
        <v>1085.63216112</v>
      </c>
      <c r="F22" s="13">
        <v>1319.89824</v>
      </c>
    </row>
    <row r="23" ht="12.75">
      <c r="A23" s="8"/>
    </row>
    <row r="24" spans="1:6" ht="12.75">
      <c r="A24" s="17" t="s">
        <v>15</v>
      </c>
      <c r="B24" s="18">
        <f>SUM(B16:B22)</f>
        <v>118.684</v>
      </c>
      <c r="C24" s="19">
        <f>SUM(C16:C22)</f>
        <v>1259.783380020229</v>
      </c>
      <c r="D24" s="20"/>
      <c r="E24" s="19">
        <f>SUM(E16:E22)</f>
        <v>1714.3481120227202</v>
      </c>
      <c r="F24" s="19">
        <f>SUM(F16:F22)</f>
        <v>14709.89824</v>
      </c>
    </row>
    <row r="26" ht="12.75">
      <c r="A26" s="21" t="s">
        <v>24</v>
      </c>
    </row>
    <row r="27" ht="12.75">
      <c r="A27" s="22"/>
    </row>
    <row r="28" spans="1:9" ht="12.75" customHeight="1">
      <c r="A28" s="108" t="s">
        <v>31</v>
      </c>
      <c r="B28" s="108"/>
      <c r="C28" s="108"/>
      <c r="D28" s="108"/>
      <c r="E28" s="108"/>
      <c r="F28" s="108"/>
      <c r="G28" s="23"/>
      <c r="H28" s="23"/>
      <c r="I28" s="23"/>
    </row>
    <row r="29" spans="1:9" ht="12.75">
      <c r="A29" s="108"/>
      <c r="B29" s="108"/>
      <c r="C29" s="108"/>
      <c r="D29" s="108"/>
      <c r="E29" s="108"/>
      <c r="F29" s="108"/>
      <c r="G29" s="23"/>
      <c r="H29" s="23"/>
      <c r="I29" s="23"/>
    </row>
    <row r="30" spans="1:9" ht="12.75" customHeight="1">
      <c r="A30" s="108"/>
      <c r="B30" s="108"/>
      <c r="C30" s="108"/>
      <c r="D30" s="108"/>
      <c r="E30" s="108"/>
      <c r="F30" s="108"/>
      <c r="G30" s="23"/>
      <c r="H30" s="23"/>
      <c r="I30" s="23"/>
    </row>
    <row r="31" spans="1:9" ht="12.75">
      <c r="A31" s="108"/>
      <c r="B31" s="108"/>
      <c r="C31" s="108"/>
      <c r="D31" s="108"/>
      <c r="E31" s="108"/>
      <c r="F31" s="108"/>
      <c r="G31" s="23"/>
      <c r="H31" s="23"/>
      <c r="I31" s="23"/>
    </row>
    <row r="32" spans="1:9" ht="12.75" customHeight="1">
      <c r="A32" s="108"/>
      <c r="B32" s="108"/>
      <c r="C32" s="108"/>
      <c r="D32" s="108"/>
      <c r="E32" s="108"/>
      <c r="F32" s="108"/>
      <c r="G32" s="23"/>
      <c r="H32" s="23"/>
      <c r="I32" s="23"/>
    </row>
    <row r="33" spans="1:9" ht="14.25" customHeight="1">
      <c r="A33" s="108"/>
      <c r="B33" s="108"/>
      <c r="C33" s="108"/>
      <c r="D33" s="108"/>
      <c r="E33" s="108"/>
      <c r="F33" s="108"/>
      <c r="G33" s="23"/>
      <c r="H33" s="23"/>
      <c r="I33" s="23"/>
    </row>
    <row r="34" spans="1:9" ht="14.25" customHeight="1">
      <c r="A34" s="108" t="s">
        <v>32</v>
      </c>
      <c r="B34" s="107"/>
      <c r="C34" s="107"/>
      <c r="D34" s="107"/>
      <c r="E34" s="107"/>
      <c r="F34" s="107"/>
      <c r="G34" s="24"/>
      <c r="H34" s="24"/>
      <c r="I34" s="24"/>
    </row>
    <row r="35" spans="1:9" ht="12.75">
      <c r="A35" s="107"/>
      <c r="B35" s="107"/>
      <c r="C35" s="107"/>
      <c r="D35" s="107"/>
      <c r="E35" s="107"/>
      <c r="F35" s="107"/>
      <c r="G35" s="24"/>
      <c r="H35" s="24"/>
      <c r="I35" s="24"/>
    </row>
    <row r="36" spans="1:9" ht="12.75">
      <c r="A36" s="107"/>
      <c r="B36" s="107"/>
      <c r="C36" s="107"/>
      <c r="D36" s="107"/>
      <c r="E36" s="107"/>
      <c r="F36" s="107"/>
      <c r="G36" s="24"/>
      <c r="H36" s="24"/>
      <c r="I36" s="24"/>
    </row>
    <row r="37" spans="1:9" ht="12.75">
      <c r="A37" s="107"/>
      <c r="B37" s="107"/>
      <c r="C37" s="107"/>
      <c r="D37" s="107"/>
      <c r="E37" s="107"/>
      <c r="F37" s="107"/>
      <c r="G37" s="24"/>
      <c r="H37" s="24"/>
      <c r="I37" s="24"/>
    </row>
    <row r="38" spans="1:9" ht="12.75">
      <c r="A38" s="107"/>
      <c r="B38" s="107"/>
      <c r="C38" s="107"/>
      <c r="D38" s="107"/>
      <c r="E38" s="107"/>
      <c r="F38" s="107"/>
      <c r="G38" s="24"/>
      <c r="H38" s="24"/>
      <c r="I38" s="24"/>
    </row>
    <row r="39" spans="1:9" ht="12.75">
      <c r="A39" s="107"/>
      <c r="B39" s="107"/>
      <c r="C39" s="107"/>
      <c r="D39" s="107"/>
      <c r="E39" s="107"/>
      <c r="F39" s="107"/>
      <c r="G39" s="24"/>
      <c r="H39" s="24"/>
      <c r="I39" s="24"/>
    </row>
    <row r="40" spans="1:9" ht="12.75">
      <c r="A40" s="107"/>
      <c r="B40" s="107"/>
      <c r="C40" s="107"/>
      <c r="D40" s="107"/>
      <c r="E40" s="107"/>
      <c r="F40" s="107"/>
      <c r="G40" s="24"/>
      <c r="H40" s="24"/>
      <c r="I40" s="24"/>
    </row>
    <row r="41" spans="1:9" ht="15" customHeight="1">
      <c r="A41" s="107" t="s">
        <v>33</v>
      </c>
      <c r="B41" s="107"/>
      <c r="C41" s="107"/>
      <c r="D41" s="107"/>
      <c r="E41" s="107"/>
      <c r="F41" s="107"/>
      <c r="G41" s="24"/>
      <c r="H41" s="24"/>
      <c r="I41" s="24"/>
    </row>
    <row r="42" spans="1:9" ht="12.75">
      <c r="A42" s="107"/>
      <c r="B42" s="107"/>
      <c r="C42" s="107"/>
      <c r="D42" s="107"/>
      <c r="E42" s="107"/>
      <c r="F42" s="107"/>
      <c r="G42" s="24"/>
      <c r="H42" s="24"/>
      <c r="I42" s="24"/>
    </row>
    <row r="43" spans="1:9" ht="12.75">
      <c r="A43" s="107"/>
      <c r="B43" s="107"/>
      <c r="C43" s="107"/>
      <c r="D43" s="107"/>
      <c r="E43" s="107"/>
      <c r="F43" s="107"/>
      <c r="G43" s="24"/>
      <c r="H43" s="24"/>
      <c r="I43" s="24"/>
    </row>
    <row r="44" spans="1:9" ht="12.75">
      <c r="A44" s="107"/>
      <c r="B44" s="107"/>
      <c r="C44" s="107"/>
      <c r="D44" s="107"/>
      <c r="E44" s="107"/>
      <c r="F44" s="107"/>
      <c r="G44" s="24"/>
      <c r="H44" s="24"/>
      <c r="I44" s="24"/>
    </row>
    <row r="45" spans="1:9" ht="12.75">
      <c r="A45" s="107"/>
      <c r="B45" s="107"/>
      <c r="C45" s="107"/>
      <c r="D45" s="107"/>
      <c r="E45" s="107"/>
      <c r="F45" s="107"/>
      <c r="G45" s="24"/>
      <c r="H45" s="24"/>
      <c r="I45" s="24"/>
    </row>
    <row r="46" spans="1:9" ht="12.75">
      <c r="A46" s="107"/>
      <c r="B46" s="107"/>
      <c r="C46" s="107"/>
      <c r="D46" s="107"/>
      <c r="E46" s="107"/>
      <c r="F46" s="107"/>
      <c r="G46" s="24"/>
      <c r="H46" s="24"/>
      <c r="I46" s="24"/>
    </row>
    <row r="47" spans="1:9" ht="12.75">
      <c r="A47" s="107"/>
      <c r="B47" s="107"/>
      <c r="C47" s="107"/>
      <c r="D47" s="107"/>
      <c r="E47" s="107"/>
      <c r="F47" s="107"/>
      <c r="G47" s="24"/>
      <c r="H47" s="24"/>
      <c r="I47" s="24"/>
    </row>
    <row r="48" spans="1:9" ht="13.5" customHeight="1">
      <c r="A48" s="108" t="s">
        <v>34</v>
      </c>
      <c r="B48" s="108"/>
      <c r="C48" s="108"/>
      <c r="D48" s="108"/>
      <c r="E48" s="108"/>
      <c r="F48" s="108"/>
      <c r="G48" s="23"/>
      <c r="H48" s="23"/>
      <c r="I48" s="23"/>
    </row>
    <row r="49" spans="1:9" ht="12.75">
      <c r="A49" s="108"/>
      <c r="B49" s="108"/>
      <c r="C49" s="108"/>
      <c r="D49" s="108"/>
      <c r="E49" s="108"/>
      <c r="F49" s="108"/>
      <c r="G49" s="23"/>
      <c r="H49" s="23"/>
      <c r="I49" s="23"/>
    </row>
    <row r="50" spans="1:9" ht="12.75">
      <c r="A50" s="108"/>
      <c r="B50" s="108"/>
      <c r="C50" s="108"/>
      <c r="D50" s="108"/>
      <c r="E50" s="108"/>
      <c r="F50" s="108"/>
      <c r="G50" s="23"/>
      <c r="H50" s="23"/>
      <c r="I50" s="23"/>
    </row>
    <row r="51" spans="1:9" ht="12.75">
      <c r="A51" s="108"/>
      <c r="B51" s="108"/>
      <c r="C51" s="108"/>
      <c r="D51" s="108"/>
      <c r="E51" s="108"/>
      <c r="F51" s="108"/>
      <c r="G51" s="23"/>
      <c r="H51" s="23"/>
      <c r="I51" s="23"/>
    </row>
    <row r="52" spans="1:9" ht="12.75">
      <c r="A52" s="108"/>
      <c r="B52" s="108"/>
      <c r="C52" s="108"/>
      <c r="D52" s="108"/>
      <c r="E52" s="108"/>
      <c r="F52" s="108"/>
      <c r="G52" s="23"/>
      <c r="H52" s="23"/>
      <c r="I52" s="23"/>
    </row>
    <row r="53" spans="1:9" ht="12.75">
      <c r="A53" s="108"/>
      <c r="B53" s="108"/>
      <c r="C53" s="108"/>
      <c r="D53" s="108"/>
      <c r="E53" s="108"/>
      <c r="F53" s="108"/>
      <c r="G53" s="23"/>
      <c r="H53" s="23"/>
      <c r="I53" s="23"/>
    </row>
    <row r="54" spans="1:9" ht="12.75">
      <c r="A54" s="108"/>
      <c r="B54" s="108"/>
      <c r="C54" s="108"/>
      <c r="D54" s="108"/>
      <c r="E54" s="108"/>
      <c r="F54" s="108"/>
      <c r="G54" s="23"/>
      <c r="H54" s="23"/>
      <c r="I54" s="23"/>
    </row>
    <row r="55" spans="1:9" ht="12.75" customHeight="1">
      <c r="A55" s="108" t="s">
        <v>35</v>
      </c>
      <c r="B55" s="108"/>
      <c r="C55" s="108"/>
      <c r="D55" s="108"/>
      <c r="E55" s="108"/>
      <c r="F55" s="108"/>
      <c r="G55" s="25"/>
      <c r="H55" s="25"/>
      <c r="I55" s="25"/>
    </row>
    <row r="56" spans="1:9" ht="12.75">
      <c r="A56" s="108"/>
      <c r="B56" s="108"/>
      <c r="C56" s="108"/>
      <c r="D56" s="108"/>
      <c r="E56" s="108"/>
      <c r="F56" s="108"/>
      <c r="G56" s="25"/>
      <c r="H56" s="25"/>
      <c r="I56" s="25"/>
    </row>
    <row r="57" spans="1:9" ht="12.75">
      <c r="A57" s="108"/>
      <c r="B57" s="108"/>
      <c r="C57" s="108"/>
      <c r="D57" s="108"/>
      <c r="E57" s="108"/>
      <c r="F57" s="108"/>
      <c r="G57" s="25"/>
      <c r="H57" s="25"/>
      <c r="I57" s="25"/>
    </row>
    <row r="58" spans="1:9" ht="12.75">
      <c r="A58" s="108"/>
      <c r="B58" s="108"/>
      <c r="C58" s="108"/>
      <c r="D58" s="108"/>
      <c r="E58" s="108"/>
      <c r="F58" s="108"/>
      <c r="G58" s="25"/>
      <c r="H58" s="25"/>
      <c r="I58" s="25"/>
    </row>
    <row r="59" spans="1:9" ht="12.75">
      <c r="A59" s="108"/>
      <c r="B59" s="108"/>
      <c r="C59" s="108"/>
      <c r="D59" s="108"/>
      <c r="E59" s="108"/>
      <c r="F59" s="108"/>
      <c r="G59" s="25"/>
      <c r="H59" s="25"/>
      <c r="I59" s="25"/>
    </row>
    <row r="60" spans="1:9" ht="12.75">
      <c r="A60" s="108"/>
      <c r="B60" s="108"/>
      <c r="C60" s="108"/>
      <c r="D60" s="108"/>
      <c r="E60" s="108"/>
      <c r="F60" s="108"/>
      <c r="G60" s="25"/>
      <c r="H60" s="25"/>
      <c r="I60" s="25"/>
    </row>
    <row r="61" spans="1:9" ht="12.75">
      <c r="A61" s="108"/>
      <c r="B61" s="108"/>
      <c r="C61" s="108"/>
      <c r="D61" s="108"/>
      <c r="E61" s="108"/>
      <c r="F61" s="108"/>
      <c r="G61" s="25"/>
      <c r="H61" s="25"/>
      <c r="I61" s="25"/>
    </row>
    <row r="62" spans="1:9" ht="12.75" customHeight="1">
      <c r="A62" s="108" t="s">
        <v>36</v>
      </c>
      <c r="B62" s="108"/>
      <c r="C62" s="108"/>
      <c r="D62" s="108"/>
      <c r="E62" s="108"/>
      <c r="F62" s="108"/>
      <c r="G62" s="23"/>
      <c r="H62" s="23"/>
      <c r="I62" s="23"/>
    </row>
    <row r="63" spans="1:9" ht="12.75">
      <c r="A63" s="108"/>
      <c r="B63" s="108"/>
      <c r="C63" s="108"/>
      <c r="D63" s="108"/>
      <c r="E63" s="108"/>
      <c r="F63" s="108"/>
      <c r="G63" s="23"/>
      <c r="H63" s="23"/>
      <c r="I63" s="23"/>
    </row>
    <row r="64" spans="1:9" ht="12.75">
      <c r="A64" s="108"/>
      <c r="B64" s="108"/>
      <c r="C64" s="108"/>
      <c r="D64" s="108"/>
      <c r="E64" s="108"/>
      <c r="F64" s="108"/>
      <c r="G64" s="23"/>
      <c r="H64" s="23"/>
      <c r="I64" s="23"/>
    </row>
    <row r="65" spans="1:9" ht="12.75">
      <c r="A65" s="108"/>
      <c r="B65" s="108"/>
      <c r="C65" s="108"/>
      <c r="D65" s="108"/>
      <c r="E65" s="108"/>
      <c r="F65" s="108"/>
      <c r="G65" s="23"/>
      <c r="H65" s="23"/>
      <c r="I65" s="23"/>
    </row>
    <row r="66" spans="1:9" ht="12.75">
      <c r="A66" s="108"/>
      <c r="B66" s="108"/>
      <c r="C66" s="108"/>
      <c r="D66" s="108"/>
      <c r="E66" s="108"/>
      <c r="F66" s="108"/>
      <c r="G66" s="23"/>
      <c r="H66" s="23"/>
      <c r="I66" s="23"/>
    </row>
    <row r="67" spans="1:9" ht="12.75">
      <c r="A67" s="108"/>
      <c r="B67" s="108"/>
      <c r="C67" s="108"/>
      <c r="D67" s="108"/>
      <c r="E67" s="108"/>
      <c r="F67" s="108"/>
      <c r="G67" s="23"/>
      <c r="H67" s="23"/>
      <c r="I67" s="23"/>
    </row>
    <row r="68" spans="1:9" ht="12.75">
      <c r="A68" s="108"/>
      <c r="B68" s="108"/>
      <c r="C68" s="108"/>
      <c r="D68" s="108"/>
      <c r="E68" s="108"/>
      <c r="F68" s="108"/>
      <c r="G68" s="23"/>
      <c r="H68" s="23"/>
      <c r="I68" s="23"/>
    </row>
    <row r="69" spans="1:9" ht="12.75" customHeight="1">
      <c r="A69" s="107" t="s">
        <v>37</v>
      </c>
      <c r="B69" s="107"/>
      <c r="C69" s="107"/>
      <c r="D69" s="107"/>
      <c r="E69" s="107"/>
      <c r="F69" s="107"/>
      <c r="G69" s="24"/>
      <c r="H69" s="24"/>
      <c r="I69" s="24"/>
    </row>
    <row r="70" spans="1:9" ht="12.75">
      <c r="A70" s="107"/>
      <c r="B70" s="107"/>
      <c r="C70" s="107"/>
      <c r="D70" s="107"/>
      <c r="E70" s="107"/>
      <c r="F70" s="107"/>
      <c r="G70" s="24"/>
      <c r="H70" s="24"/>
      <c r="I70" s="24"/>
    </row>
    <row r="71" spans="1:9" ht="12.75">
      <c r="A71" s="107"/>
      <c r="B71" s="107"/>
      <c r="C71" s="107"/>
      <c r="D71" s="107"/>
      <c r="E71" s="107"/>
      <c r="F71" s="107"/>
      <c r="G71" s="24"/>
      <c r="H71" s="24"/>
      <c r="I71" s="24"/>
    </row>
    <row r="72" spans="1:9" ht="12.75">
      <c r="A72" s="107"/>
      <c r="B72" s="107"/>
      <c r="C72" s="107"/>
      <c r="D72" s="107"/>
      <c r="E72" s="107"/>
      <c r="F72" s="107"/>
      <c r="G72" s="24"/>
      <c r="H72" s="24"/>
      <c r="I72" s="24"/>
    </row>
    <row r="73" spans="1:9" ht="12.75">
      <c r="A73" s="107"/>
      <c r="B73" s="107"/>
      <c r="C73" s="107"/>
      <c r="D73" s="107"/>
      <c r="E73" s="107"/>
      <c r="F73" s="107"/>
      <c r="G73" s="24"/>
      <c r="H73" s="24"/>
      <c r="I73" s="24"/>
    </row>
    <row r="74" spans="1:9" ht="12.75">
      <c r="A74" s="107"/>
      <c r="B74" s="107"/>
      <c r="C74" s="107"/>
      <c r="D74" s="107"/>
      <c r="E74" s="107"/>
      <c r="F74" s="107"/>
      <c r="G74" s="24"/>
      <c r="H74" s="24"/>
      <c r="I74" s="24"/>
    </row>
    <row r="76" spans="1:6" ht="12.75" customHeight="1">
      <c r="A76" s="110" t="s">
        <v>25</v>
      </c>
      <c r="B76" s="110"/>
      <c r="C76" s="110"/>
      <c r="D76" s="110"/>
      <c r="E76" s="110"/>
      <c r="F76" s="110"/>
    </row>
    <row r="77" spans="1:6" ht="12.75">
      <c r="A77" s="110"/>
      <c r="B77" s="110"/>
      <c r="C77" s="110"/>
      <c r="D77" s="110"/>
      <c r="E77" s="110"/>
      <c r="F77" s="110"/>
    </row>
    <row r="78" spans="1:6" ht="12.75">
      <c r="A78" s="110"/>
      <c r="B78" s="110"/>
      <c r="C78" s="110"/>
      <c r="D78" s="110"/>
      <c r="E78" s="110"/>
      <c r="F78" s="110"/>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26" customWidth="1"/>
  </cols>
  <sheetData>
    <row r="1" ht="12.75">
      <c r="A1" s="1" t="s">
        <v>2</v>
      </c>
    </row>
    <row r="3" spans="1:2" ht="12.75">
      <c r="A3" s="20" t="s">
        <v>3</v>
      </c>
      <c r="B3" s="27" t="s">
        <v>26</v>
      </c>
    </row>
    <row r="4" ht="12.75">
      <c r="B4" s="26" t="s">
        <v>27</v>
      </c>
    </row>
    <row r="6" ht="12.75">
      <c r="A6" s="28" t="s">
        <v>10</v>
      </c>
    </row>
    <row r="7" spans="1:2" ht="12.75">
      <c r="A7" s="8" t="s">
        <v>11</v>
      </c>
      <c r="B7" s="26">
        <v>72.2</v>
      </c>
    </row>
    <row r="8" spans="1:2" ht="12.75">
      <c r="A8" s="8" t="s">
        <v>12</v>
      </c>
      <c r="B8" s="26">
        <v>18.9</v>
      </c>
    </row>
    <row r="9" spans="1:2" ht="12.75">
      <c r="A9" s="8" t="s">
        <v>13</v>
      </c>
      <c r="B9" s="26">
        <v>37.3</v>
      </c>
    </row>
    <row r="10" spans="1:2" ht="12.75">
      <c r="A10" s="29" t="s">
        <v>14</v>
      </c>
      <c r="B10" s="30">
        <v>89.8</v>
      </c>
    </row>
    <row r="11" spans="1:2" ht="12.75">
      <c r="A11" s="29"/>
      <c r="B11" s="30"/>
    </row>
    <row r="12" ht="12.75">
      <c r="A12" t="s">
        <v>16</v>
      </c>
    </row>
    <row r="13" spans="1:2" ht="12.75">
      <c r="A13" s="8" t="s">
        <v>17</v>
      </c>
      <c r="B13" s="31">
        <v>36</v>
      </c>
    </row>
    <row r="14" spans="1:2" ht="12.75">
      <c r="A14" s="8" t="s">
        <v>28</v>
      </c>
      <c r="B14" s="31">
        <v>22.5</v>
      </c>
    </row>
    <row r="15" spans="1:2" ht="12.75">
      <c r="A15" s="8" t="s">
        <v>29</v>
      </c>
      <c r="B15" s="31">
        <v>24.4</v>
      </c>
    </row>
    <row r="16" spans="1:2" ht="12.75">
      <c r="A16" s="8" t="s">
        <v>21</v>
      </c>
      <c r="B16" s="31">
        <v>90</v>
      </c>
    </row>
    <row r="17" spans="1:2" ht="12.75">
      <c r="A17" s="8" t="s">
        <v>22</v>
      </c>
      <c r="B17" s="31">
        <v>80</v>
      </c>
    </row>
    <row r="18" spans="1:2" ht="12.75">
      <c r="A18" s="17" t="s">
        <v>23</v>
      </c>
      <c r="B18" s="32">
        <v>44.2</v>
      </c>
    </row>
    <row r="19" spans="1:2" ht="12.75">
      <c r="A19" s="29"/>
      <c r="B19" s="33"/>
    </row>
    <row r="20" spans="1:5" ht="54" customHeight="1">
      <c r="A20" s="113" t="s">
        <v>30</v>
      </c>
      <c r="B20" s="113"/>
      <c r="C20" s="113"/>
      <c r="D20" s="113"/>
      <c r="E20" s="113"/>
    </row>
    <row r="22" spans="1:5" ht="78.75" customHeight="1">
      <c r="A22" s="111" t="s">
        <v>38</v>
      </c>
      <c r="B22" s="112"/>
      <c r="C22" s="112"/>
      <c r="D22" s="112"/>
      <c r="E22" s="112"/>
    </row>
    <row r="24" spans="1:5" ht="12.75" customHeight="1">
      <c r="A24" s="110" t="s">
        <v>25</v>
      </c>
      <c r="B24" s="110"/>
      <c r="C24" s="110"/>
      <c r="D24" s="110"/>
      <c r="E24" s="110"/>
    </row>
    <row r="25" spans="1:5" ht="12.75">
      <c r="A25" s="110"/>
      <c r="B25" s="110"/>
      <c r="C25" s="110"/>
      <c r="D25" s="110"/>
      <c r="E25" s="110"/>
    </row>
    <row r="26" spans="1:5" ht="27.75" customHeight="1">
      <c r="A26" s="110"/>
      <c r="B26" s="110"/>
      <c r="C26" s="110"/>
      <c r="D26" s="110"/>
      <c r="E26" s="110"/>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9" customWidth="1"/>
    <col min="3" max="3" width="11.421875" style="9" customWidth="1"/>
    <col min="4" max="4" width="9.140625" style="9" customWidth="1"/>
  </cols>
  <sheetData>
    <row r="1" spans="1:4" ht="12.75">
      <c r="A1" s="37" t="s">
        <v>39</v>
      </c>
      <c r="B1" s="38"/>
      <c r="C1" s="39"/>
      <c r="D1" s="39"/>
    </row>
    <row r="2" spans="1:4" ht="12.75">
      <c r="A2" s="40"/>
      <c r="B2" s="41"/>
      <c r="C2" s="42"/>
      <c r="D2" s="42"/>
    </row>
    <row r="3" spans="1:4" ht="38.25">
      <c r="A3" s="43" t="s">
        <v>42</v>
      </c>
      <c r="B3" s="44" t="s">
        <v>43</v>
      </c>
      <c r="C3" s="44" t="s">
        <v>44</v>
      </c>
      <c r="D3" s="45"/>
    </row>
    <row r="4" spans="2:4" ht="12.75">
      <c r="B4" s="115" t="s">
        <v>45</v>
      </c>
      <c r="C4" s="115"/>
      <c r="D4" s="46"/>
    </row>
    <row r="5" spans="2:4" ht="12.75">
      <c r="B5" s="47"/>
      <c r="C5" s="47"/>
      <c r="D5" s="41"/>
    </row>
    <row r="6" spans="1:6" ht="12.75">
      <c r="A6" s="48">
        <v>1980</v>
      </c>
      <c r="B6" s="49">
        <v>8</v>
      </c>
      <c r="C6" s="50"/>
      <c r="E6" s="22"/>
      <c r="F6" s="22"/>
    </row>
    <row r="7" spans="1:6" ht="12.75">
      <c r="A7" s="48">
        <v>1981</v>
      </c>
      <c r="B7" s="49">
        <v>18</v>
      </c>
      <c r="C7" s="50">
        <f>B7-B6</f>
        <v>10</v>
      </c>
      <c r="E7" s="49"/>
      <c r="F7" s="22"/>
    </row>
    <row r="8" spans="1:6" ht="12.75">
      <c r="A8" s="48">
        <v>1982</v>
      </c>
      <c r="B8" s="49">
        <v>84</v>
      </c>
      <c r="C8" s="50">
        <f aca="true" t="shared" si="0" ref="C8:C34">B8-B7</f>
        <v>66</v>
      </c>
      <c r="E8" s="49"/>
      <c r="F8" s="22"/>
    </row>
    <row r="9" spans="1:6" ht="12.75">
      <c r="A9" s="48">
        <v>1983</v>
      </c>
      <c r="B9" s="49">
        <v>254</v>
      </c>
      <c r="C9" s="50">
        <f t="shared" si="0"/>
        <v>170</v>
      </c>
      <c r="E9" s="49"/>
      <c r="F9" s="22"/>
    </row>
    <row r="10" spans="1:6" ht="12.75">
      <c r="A10" s="48">
        <v>1984</v>
      </c>
      <c r="B10" s="49">
        <v>653</v>
      </c>
      <c r="C10" s="50">
        <f t="shared" si="0"/>
        <v>399</v>
      </c>
      <c r="E10" s="49"/>
      <c r="F10" s="22"/>
    </row>
    <row r="11" spans="1:6" ht="12.75">
      <c r="A11" s="48">
        <v>1985</v>
      </c>
      <c r="B11" s="49">
        <v>945</v>
      </c>
      <c r="C11" s="50">
        <f t="shared" si="0"/>
        <v>292</v>
      </c>
      <c r="E11" s="49"/>
      <c r="F11" s="22"/>
    </row>
    <row r="12" spans="1:6" ht="12.75">
      <c r="A12" s="48">
        <v>1986</v>
      </c>
      <c r="B12" s="49">
        <v>1265</v>
      </c>
      <c r="C12" s="50">
        <f t="shared" si="0"/>
        <v>320</v>
      </c>
      <c r="E12" s="49"/>
      <c r="F12" s="49"/>
    </row>
    <row r="13" spans="1:6" ht="12.75">
      <c r="A13" s="48">
        <v>1987</v>
      </c>
      <c r="B13" s="49">
        <v>1333</v>
      </c>
      <c r="C13" s="50">
        <f t="shared" si="0"/>
        <v>68</v>
      </c>
      <c r="E13" s="49"/>
      <c r="F13" s="49"/>
    </row>
    <row r="14" spans="1:6" ht="12.75">
      <c r="A14" s="48">
        <v>1988</v>
      </c>
      <c r="B14" s="49">
        <v>1231</v>
      </c>
      <c r="C14" s="50">
        <f t="shared" si="0"/>
        <v>-102</v>
      </c>
      <c r="E14" s="49"/>
      <c r="F14" s="49"/>
    </row>
    <row r="15" spans="1:6" ht="12.75">
      <c r="A15" s="48">
        <v>1989</v>
      </c>
      <c r="B15" s="49">
        <v>1332</v>
      </c>
      <c r="C15" s="50">
        <f t="shared" si="0"/>
        <v>101</v>
      </c>
      <c r="E15" s="49"/>
      <c r="F15" s="49"/>
    </row>
    <row r="16" spans="1:6" ht="12.75">
      <c r="A16" s="48">
        <v>1990</v>
      </c>
      <c r="B16" s="49">
        <v>1484</v>
      </c>
      <c r="C16" s="50">
        <f t="shared" si="0"/>
        <v>152</v>
      </c>
      <c r="E16" s="49"/>
      <c r="F16" s="49"/>
    </row>
    <row r="17" spans="1:6" ht="12.75">
      <c r="A17" s="48">
        <v>1991</v>
      </c>
      <c r="B17" s="49">
        <v>1709</v>
      </c>
      <c r="C17" s="50">
        <f t="shared" si="0"/>
        <v>225</v>
      </c>
      <c r="E17" s="49"/>
      <c r="F17" s="49"/>
    </row>
    <row r="18" spans="1:6" ht="12.75">
      <c r="A18" s="48">
        <v>1992</v>
      </c>
      <c r="B18" s="49">
        <v>1680</v>
      </c>
      <c r="C18" s="50">
        <f t="shared" si="0"/>
        <v>-29</v>
      </c>
      <c r="E18" s="49"/>
      <c r="F18" s="49"/>
    </row>
    <row r="19" spans="1:6" ht="12.75">
      <c r="A19" s="48">
        <v>1993</v>
      </c>
      <c r="B19" s="49">
        <v>1635</v>
      </c>
      <c r="C19" s="50">
        <f t="shared" si="0"/>
        <v>-45</v>
      </c>
      <c r="E19" s="49"/>
      <c r="F19" s="49"/>
    </row>
    <row r="20" spans="1:6" ht="12.75">
      <c r="A20" s="48">
        <v>1994</v>
      </c>
      <c r="B20" s="49">
        <v>1663</v>
      </c>
      <c r="C20" s="50">
        <f t="shared" si="0"/>
        <v>28</v>
      </c>
      <c r="E20" s="49"/>
      <c r="F20" s="49"/>
    </row>
    <row r="21" spans="1:6" ht="12.75">
      <c r="A21" s="48">
        <v>1995</v>
      </c>
      <c r="B21" s="49">
        <v>1612</v>
      </c>
      <c r="C21" s="50">
        <f t="shared" si="0"/>
        <v>-51</v>
      </c>
      <c r="E21" s="49"/>
      <c r="F21" s="49"/>
    </row>
    <row r="22" spans="1:6" ht="12.75">
      <c r="A22" s="48">
        <v>1996</v>
      </c>
      <c r="B22" s="49">
        <v>1614</v>
      </c>
      <c r="C22" s="50">
        <f t="shared" si="0"/>
        <v>2</v>
      </c>
      <c r="E22" s="49"/>
      <c r="F22" s="49"/>
    </row>
    <row r="23" spans="1:6" ht="12.75">
      <c r="A23" s="48">
        <v>1997</v>
      </c>
      <c r="B23" s="49">
        <v>1611</v>
      </c>
      <c r="C23" s="50">
        <f t="shared" si="0"/>
        <v>-3</v>
      </c>
      <c r="E23" s="49"/>
      <c r="F23" s="49"/>
    </row>
    <row r="24" spans="1:6" ht="12.75">
      <c r="A24" s="48">
        <v>1998</v>
      </c>
      <c r="B24" s="49">
        <v>1837</v>
      </c>
      <c r="C24" s="50">
        <f t="shared" si="0"/>
        <v>226</v>
      </c>
      <c r="E24" s="49"/>
      <c r="F24" s="49"/>
    </row>
    <row r="25" spans="1:6" ht="12.75">
      <c r="A25" s="48">
        <v>1999</v>
      </c>
      <c r="B25" s="49">
        <v>2490</v>
      </c>
      <c r="C25" s="50">
        <f t="shared" si="0"/>
        <v>653</v>
      </c>
      <c r="E25" s="49"/>
      <c r="F25" s="49"/>
    </row>
    <row r="26" spans="1:6" ht="12.75">
      <c r="A26" s="48">
        <v>2000</v>
      </c>
      <c r="B26" s="49">
        <v>2578</v>
      </c>
      <c r="C26" s="50">
        <f t="shared" si="0"/>
        <v>88</v>
      </c>
      <c r="E26" s="49"/>
      <c r="F26" s="49"/>
    </row>
    <row r="27" spans="1:6" ht="12.75">
      <c r="A27" s="48">
        <v>2001</v>
      </c>
      <c r="B27" s="49">
        <v>4275</v>
      </c>
      <c r="C27" s="50">
        <f t="shared" si="0"/>
        <v>1697</v>
      </c>
      <c r="E27" s="49"/>
      <c r="F27" s="22"/>
    </row>
    <row r="28" spans="1:6" ht="12.75">
      <c r="A28" s="48">
        <v>2002</v>
      </c>
      <c r="B28" s="49">
        <v>4685</v>
      </c>
      <c r="C28" s="50">
        <f t="shared" si="0"/>
        <v>410</v>
      </c>
      <c r="E28" s="49"/>
      <c r="F28" s="22"/>
    </row>
    <row r="29" spans="1:6" ht="12.75">
      <c r="A29" s="48">
        <v>2003</v>
      </c>
      <c r="B29" s="49">
        <v>6372</v>
      </c>
      <c r="C29" s="50">
        <f t="shared" si="0"/>
        <v>1687</v>
      </c>
      <c r="E29" s="49"/>
      <c r="F29" s="22"/>
    </row>
    <row r="30" spans="1:6" ht="12.75">
      <c r="A30" s="48">
        <v>2004</v>
      </c>
      <c r="B30" s="49">
        <v>6725</v>
      </c>
      <c r="C30" s="50">
        <f t="shared" si="0"/>
        <v>353</v>
      </c>
      <c r="E30" s="49"/>
      <c r="F30" s="22"/>
    </row>
    <row r="31" spans="1:6" ht="12.75">
      <c r="A31" s="48">
        <v>2005</v>
      </c>
      <c r="B31" s="49">
        <v>9149</v>
      </c>
      <c r="C31" s="50">
        <f t="shared" si="0"/>
        <v>2424</v>
      </c>
      <c r="E31" s="49"/>
      <c r="F31" s="22"/>
    </row>
    <row r="32" spans="1:6" ht="12.75">
      <c r="A32" s="51">
        <v>2006</v>
      </c>
      <c r="B32" s="52">
        <v>11575</v>
      </c>
      <c r="C32" s="50">
        <f t="shared" si="0"/>
        <v>2426</v>
      </c>
      <c r="E32" s="49"/>
      <c r="F32" s="22"/>
    </row>
    <row r="33" spans="1:6" ht="12.75">
      <c r="A33" s="51">
        <v>2007</v>
      </c>
      <c r="B33" s="52">
        <v>16824</v>
      </c>
      <c r="C33" s="50">
        <f t="shared" si="0"/>
        <v>5249</v>
      </c>
      <c r="E33" s="49"/>
      <c r="F33" s="22"/>
    </row>
    <row r="34" spans="1:6" ht="12.75">
      <c r="A34" s="53">
        <v>2008</v>
      </c>
      <c r="B34" s="54">
        <v>25170</v>
      </c>
      <c r="C34" s="55">
        <f t="shared" si="0"/>
        <v>8346</v>
      </c>
      <c r="E34" s="22"/>
      <c r="F34" s="22"/>
    </row>
    <row r="35" spans="1:6" ht="12.75">
      <c r="A35" s="51"/>
      <c r="B35" s="52"/>
      <c r="C35" s="50"/>
      <c r="E35" s="22"/>
      <c r="F35" s="22"/>
    </row>
    <row r="36" spans="1:7" ht="12.75">
      <c r="A36" s="48" t="s">
        <v>46</v>
      </c>
      <c r="B36" s="39"/>
      <c r="C36" s="50"/>
      <c r="D36" s="56"/>
      <c r="E36" s="39"/>
      <c r="F36" s="39"/>
      <c r="G36" s="57"/>
    </row>
    <row r="37" spans="1:4" ht="12.75">
      <c r="A37" s="57"/>
      <c r="B37" s="39"/>
      <c r="C37" s="39"/>
      <c r="D37" s="50"/>
    </row>
    <row r="38" spans="1:12" ht="43.5" customHeight="1">
      <c r="A38" s="114" t="s">
        <v>47</v>
      </c>
      <c r="B38" s="114"/>
      <c r="C38" s="114"/>
      <c r="D38" s="114"/>
      <c r="E38" s="114"/>
      <c r="F38" s="114"/>
      <c r="G38" s="114"/>
      <c r="H38" s="114"/>
      <c r="I38" s="114"/>
      <c r="J38" s="58"/>
      <c r="K38" s="59"/>
      <c r="L38" s="59"/>
    </row>
    <row r="39" spans="1:10" ht="12.75">
      <c r="A39" s="58"/>
      <c r="B39" s="58"/>
      <c r="C39" s="58"/>
      <c r="D39" s="58"/>
      <c r="E39" s="58"/>
      <c r="F39" s="58"/>
      <c r="G39" s="58"/>
      <c r="H39" s="58"/>
      <c r="I39" s="58"/>
      <c r="J39" s="58"/>
    </row>
    <row r="40" spans="1:10" ht="12.75" customHeight="1">
      <c r="A40" s="110" t="s">
        <v>25</v>
      </c>
      <c r="B40" s="110"/>
      <c r="C40" s="110"/>
      <c r="D40" s="110"/>
      <c r="E40" s="110"/>
      <c r="F40" s="110"/>
      <c r="G40" s="110"/>
      <c r="H40" s="110"/>
      <c r="I40" s="110"/>
      <c r="J40" s="58"/>
    </row>
    <row r="41" spans="1:10" ht="12.75">
      <c r="A41" s="110"/>
      <c r="B41" s="110"/>
      <c r="C41" s="110"/>
      <c r="D41" s="110"/>
      <c r="E41" s="110"/>
      <c r="F41" s="110"/>
      <c r="G41" s="110"/>
      <c r="H41" s="110"/>
      <c r="I41" s="110"/>
      <c r="J41" s="58"/>
    </row>
    <row r="42" spans="1:10" ht="12.75">
      <c r="A42" s="110"/>
      <c r="B42" s="110"/>
      <c r="C42" s="110"/>
      <c r="D42" s="110"/>
      <c r="E42" s="110"/>
      <c r="F42" s="110"/>
      <c r="G42" s="110"/>
      <c r="H42" s="110"/>
      <c r="I42" s="110"/>
      <c r="J42" s="9"/>
    </row>
    <row r="43" spans="1:2" ht="12.75">
      <c r="A43" s="48"/>
      <c r="B43" s="60"/>
    </row>
    <row r="44" spans="1:6" ht="12.75">
      <c r="A44" s="61"/>
      <c r="B44" s="61"/>
      <c r="C44" s="61"/>
      <c r="D44" s="61"/>
      <c r="E44" s="61"/>
      <c r="F44" s="61"/>
    </row>
    <row r="45" spans="1:2" ht="12.75">
      <c r="A45" s="48"/>
      <c r="B45" s="60"/>
    </row>
    <row r="46" spans="1:2" ht="12.75">
      <c r="A46" s="48"/>
      <c r="B46" s="60"/>
    </row>
    <row r="47" spans="1:2" ht="12.75">
      <c r="A47" s="48"/>
      <c r="B47" s="60"/>
    </row>
    <row r="48" spans="1:2" ht="12.75">
      <c r="A48" s="48"/>
      <c r="B48" s="60"/>
    </row>
    <row r="49" spans="1:2" ht="12.75">
      <c r="A49" s="48"/>
      <c r="B49" s="60"/>
    </row>
    <row r="50" spans="1:2" ht="12.75">
      <c r="A50" s="48"/>
      <c r="B50" s="60"/>
    </row>
    <row r="51" spans="1:2" ht="12.75">
      <c r="A51" s="48"/>
      <c r="B51" s="60"/>
    </row>
    <row r="52" spans="1:2" ht="12.75">
      <c r="A52" s="48"/>
      <c r="B52" s="60"/>
    </row>
    <row r="53" spans="1:2" ht="12.75">
      <c r="A53" s="48"/>
      <c r="B53" s="60"/>
    </row>
    <row r="54" spans="1:2" ht="12.75">
      <c r="A54" s="48"/>
      <c r="B54" s="60"/>
    </row>
    <row r="55" spans="1:2" ht="12.75">
      <c r="A55" s="48"/>
      <c r="B55" s="60"/>
    </row>
    <row r="56" spans="1:2" ht="12.75">
      <c r="A56" s="48"/>
      <c r="B56" s="60"/>
    </row>
    <row r="57" spans="1:2" ht="12.75">
      <c r="A57" s="48"/>
      <c r="B57" s="60"/>
    </row>
    <row r="58" spans="1:2" ht="12.75">
      <c r="A58" s="48"/>
      <c r="B58" s="60"/>
    </row>
    <row r="59" spans="1:2" ht="12.75">
      <c r="A59" s="48"/>
      <c r="B59" s="60"/>
    </row>
    <row r="60" spans="1:2" ht="12.75">
      <c r="A60" s="48"/>
      <c r="B60" s="60"/>
    </row>
    <row r="61" spans="1:2" ht="12.75">
      <c r="A61" s="48"/>
      <c r="B61" s="39"/>
    </row>
    <row r="62" spans="1:2" ht="12.75">
      <c r="A62" s="48"/>
      <c r="B62" s="39"/>
    </row>
    <row r="63" spans="1:2" ht="12.75">
      <c r="A63" s="48"/>
      <c r="B63" s="39"/>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48</v>
      </c>
    </row>
    <row r="3" spans="1:3" ht="12.75">
      <c r="A3" s="64" t="s">
        <v>42</v>
      </c>
      <c r="B3" s="27" t="s">
        <v>51</v>
      </c>
      <c r="C3" s="27" t="s">
        <v>52</v>
      </c>
    </row>
    <row r="4" spans="1:3" ht="12.75">
      <c r="A4" s="28"/>
      <c r="B4" s="116" t="s">
        <v>45</v>
      </c>
      <c r="C4" s="116"/>
    </row>
    <row r="5" ht="12.75">
      <c r="A5" s="28"/>
    </row>
    <row r="6" spans="1:3" ht="12.75">
      <c r="A6" s="28">
        <v>1976</v>
      </c>
      <c r="B6" s="56">
        <v>0.32</v>
      </c>
      <c r="C6" s="65">
        <f>B6</f>
        <v>0.32</v>
      </c>
    </row>
    <row r="7" spans="1:3" ht="12.75">
      <c r="A7" s="28">
        <v>1977</v>
      </c>
      <c r="B7" s="56">
        <v>0.42</v>
      </c>
      <c r="C7" s="65">
        <f>B7+C6</f>
        <v>0.74</v>
      </c>
    </row>
    <row r="8" spans="1:3" ht="12.75">
      <c r="A8" s="28">
        <v>1978</v>
      </c>
      <c r="B8" s="56">
        <v>0.84</v>
      </c>
      <c r="C8" s="65">
        <f aca="true" t="shared" si="0" ref="C8:C38">B8+C7</f>
        <v>1.58</v>
      </c>
    </row>
    <row r="9" spans="1:3" ht="12.75">
      <c r="A9" s="28">
        <v>1979</v>
      </c>
      <c r="B9" s="56">
        <v>1.24</v>
      </c>
      <c r="C9" s="65">
        <f t="shared" si="0"/>
        <v>2.8200000000000003</v>
      </c>
    </row>
    <row r="10" spans="1:3" ht="12.75">
      <c r="A10" s="28">
        <v>1980</v>
      </c>
      <c r="B10" s="56">
        <v>2.5</v>
      </c>
      <c r="C10" s="65">
        <f t="shared" si="0"/>
        <v>5.32</v>
      </c>
    </row>
    <row r="11" spans="1:3" ht="12.75">
      <c r="A11" s="28">
        <v>1981</v>
      </c>
      <c r="B11" s="56">
        <v>3.5</v>
      </c>
      <c r="C11" s="65">
        <f t="shared" si="0"/>
        <v>8.82</v>
      </c>
    </row>
    <row r="12" spans="1:3" ht="12.75">
      <c r="A12" s="28">
        <v>1982</v>
      </c>
      <c r="B12" s="56">
        <v>5.2</v>
      </c>
      <c r="C12" s="65">
        <f t="shared" si="0"/>
        <v>14.02</v>
      </c>
    </row>
    <row r="13" spans="1:3" ht="12.75">
      <c r="A13" s="28">
        <v>1983</v>
      </c>
      <c r="B13" s="56">
        <v>8.2</v>
      </c>
      <c r="C13" s="65">
        <f t="shared" si="0"/>
        <v>22.22</v>
      </c>
    </row>
    <row r="14" spans="1:3" ht="12.75">
      <c r="A14" s="28">
        <v>1984</v>
      </c>
      <c r="B14" s="56">
        <v>8</v>
      </c>
      <c r="C14" s="65">
        <f t="shared" si="0"/>
        <v>30.22</v>
      </c>
    </row>
    <row r="15" spans="1:3" ht="12.75">
      <c r="A15" s="28">
        <v>1985</v>
      </c>
      <c r="B15" s="56">
        <v>7.7</v>
      </c>
      <c r="C15" s="65">
        <f t="shared" si="0"/>
        <v>37.92</v>
      </c>
    </row>
    <row r="16" spans="1:3" ht="12.75">
      <c r="A16" s="28">
        <v>1986</v>
      </c>
      <c r="B16" s="56">
        <v>7.1</v>
      </c>
      <c r="C16" s="65">
        <f t="shared" si="0"/>
        <v>45.02</v>
      </c>
    </row>
    <row r="17" spans="1:3" ht="12.75">
      <c r="A17" s="28">
        <v>1987</v>
      </c>
      <c r="B17" s="56">
        <v>8.7</v>
      </c>
      <c r="C17" s="65">
        <f t="shared" si="0"/>
        <v>53.72</v>
      </c>
    </row>
    <row r="18" spans="1:3" ht="12.75">
      <c r="A18" s="28">
        <v>1988</v>
      </c>
      <c r="B18" s="56">
        <v>11.1</v>
      </c>
      <c r="C18" s="65">
        <f t="shared" si="0"/>
        <v>64.82</v>
      </c>
    </row>
    <row r="19" spans="1:3" ht="12.75">
      <c r="A19" s="28">
        <v>1989</v>
      </c>
      <c r="B19" s="56">
        <v>14.1</v>
      </c>
      <c r="C19" s="65">
        <f t="shared" si="0"/>
        <v>78.91999999999999</v>
      </c>
    </row>
    <row r="20" spans="1:3" ht="12.75">
      <c r="A20" s="28">
        <v>1990</v>
      </c>
      <c r="B20" s="56">
        <v>14.8</v>
      </c>
      <c r="C20" s="65">
        <f t="shared" si="0"/>
        <v>93.71999999999998</v>
      </c>
    </row>
    <row r="21" spans="1:3" ht="12.75">
      <c r="A21" s="28">
        <v>1991</v>
      </c>
      <c r="B21" s="56">
        <v>17.1</v>
      </c>
      <c r="C21" s="65">
        <f t="shared" si="0"/>
        <v>110.82</v>
      </c>
    </row>
    <row r="22" spans="1:3" ht="12.75">
      <c r="A22" s="28">
        <v>1992</v>
      </c>
      <c r="B22" s="56">
        <v>18.1</v>
      </c>
      <c r="C22" s="65">
        <f t="shared" si="0"/>
        <v>128.92</v>
      </c>
    </row>
    <row r="23" spans="1:3" ht="12.75">
      <c r="A23" s="28">
        <v>1993</v>
      </c>
      <c r="B23" s="56">
        <v>22.44</v>
      </c>
      <c r="C23" s="65">
        <f t="shared" si="0"/>
        <v>151.35999999999999</v>
      </c>
    </row>
    <row r="24" spans="1:3" ht="12.75">
      <c r="A24" s="28">
        <v>1994</v>
      </c>
      <c r="B24" s="56">
        <v>25.64</v>
      </c>
      <c r="C24" s="65">
        <f t="shared" si="0"/>
        <v>177</v>
      </c>
    </row>
    <row r="25" spans="1:6" ht="12.75">
      <c r="A25" s="28">
        <v>1995</v>
      </c>
      <c r="B25" s="56">
        <v>34.75</v>
      </c>
      <c r="C25" s="65">
        <f t="shared" si="0"/>
        <v>211.75</v>
      </c>
      <c r="E25" s="66"/>
      <c r="F25" s="67"/>
    </row>
    <row r="26" spans="1:6" ht="12.75">
      <c r="A26" s="28">
        <v>1996</v>
      </c>
      <c r="B26" s="56">
        <v>38.85</v>
      </c>
      <c r="C26" s="65">
        <f t="shared" si="0"/>
        <v>250.6</v>
      </c>
      <c r="E26" s="66"/>
      <c r="F26" s="67"/>
    </row>
    <row r="27" spans="1:6" ht="12.75">
      <c r="A27" s="28">
        <v>1997</v>
      </c>
      <c r="B27" s="56">
        <v>51</v>
      </c>
      <c r="C27" s="65">
        <f t="shared" si="0"/>
        <v>301.6</v>
      </c>
      <c r="E27" s="66"/>
      <c r="F27" s="67"/>
    </row>
    <row r="28" spans="1:6" ht="12.75">
      <c r="A28" s="28">
        <v>1998</v>
      </c>
      <c r="B28" s="56">
        <v>53.7</v>
      </c>
      <c r="C28" s="65">
        <f t="shared" si="0"/>
        <v>355.3</v>
      </c>
      <c r="E28" s="66"/>
      <c r="F28" s="67"/>
    </row>
    <row r="29" spans="1:6" ht="12.75">
      <c r="A29" s="28">
        <v>1999</v>
      </c>
      <c r="B29" s="56">
        <v>60.8</v>
      </c>
      <c r="C29" s="65">
        <f t="shared" si="0"/>
        <v>416.1</v>
      </c>
      <c r="E29" s="66"/>
      <c r="F29" s="67"/>
    </row>
    <row r="30" spans="1:6" ht="12.75">
      <c r="A30" s="28">
        <v>2000</v>
      </c>
      <c r="B30" s="56">
        <v>74.97</v>
      </c>
      <c r="C30" s="65">
        <f t="shared" si="0"/>
        <v>491.07000000000005</v>
      </c>
      <c r="E30" s="66"/>
      <c r="F30" s="67"/>
    </row>
    <row r="31" spans="1:6" ht="12.75">
      <c r="A31" s="28">
        <v>2001</v>
      </c>
      <c r="B31" s="56">
        <v>100.3</v>
      </c>
      <c r="C31" s="65">
        <f t="shared" si="0"/>
        <v>591.37</v>
      </c>
      <c r="E31" s="66"/>
      <c r="F31" s="67"/>
    </row>
    <row r="32" spans="1:6" ht="12.75">
      <c r="A32" s="28">
        <v>2002</v>
      </c>
      <c r="B32" s="56">
        <v>120.6</v>
      </c>
      <c r="C32" s="65">
        <f t="shared" si="0"/>
        <v>711.97</v>
      </c>
      <c r="E32" s="66"/>
      <c r="F32" s="67"/>
    </row>
    <row r="33" spans="1:6" ht="12.75">
      <c r="A33" s="28">
        <v>2003</v>
      </c>
      <c r="B33" s="56">
        <v>103</v>
      </c>
      <c r="C33" s="65">
        <f t="shared" si="0"/>
        <v>814.97</v>
      </c>
      <c r="E33" s="66"/>
      <c r="F33" s="67"/>
    </row>
    <row r="34" spans="1:6" ht="12.75">
      <c r="A34" s="28">
        <v>2004</v>
      </c>
      <c r="B34" s="56">
        <v>138.7</v>
      </c>
      <c r="C34" s="65">
        <f t="shared" si="0"/>
        <v>953.6700000000001</v>
      </c>
      <c r="E34" s="66"/>
      <c r="F34" s="67"/>
    </row>
    <row r="35" spans="1:6" ht="12.75">
      <c r="A35" s="28">
        <v>2005</v>
      </c>
      <c r="B35" s="56">
        <v>153.1</v>
      </c>
      <c r="C35" s="65">
        <f t="shared" si="0"/>
        <v>1106.77</v>
      </c>
      <c r="E35" s="66"/>
      <c r="F35" s="67"/>
    </row>
    <row r="36" spans="1:3" ht="12.75">
      <c r="A36" s="66">
        <v>2006</v>
      </c>
      <c r="B36" s="68">
        <v>177.6</v>
      </c>
      <c r="C36" s="69">
        <f t="shared" si="0"/>
        <v>1284.37</v>
      </c>
    </row>
    <row r="37" spans="1:3" ht="12.75">
      <c r="A37" s="66">
        <v>2007</v>
      </c>
      <c r="B37" s="68">
        <v>270.6</v>
      </c>
      <c r="C37" s="69">
        <f t="shared" si="0"/>
        <v>1554.9699999999998</v>
      </c>
    </row>
    <row r="38" spans="1:3" ht="12.75">
      <c r="A38" s="70">
        <v>2008</v>
      </c>
      <c r="B38" s="71">
        <v>412</v>
      </c>
      <c r="C38" s="72">
        <f t="shared" si="0"/>
        <v>1966.9699999999998</v>
      </c>
    </row>
    <row r="40" spans="1:9" ht="12.75" customHeight="1">
      <c r="A40" s="117" t="s">
        <v>54</v>
      </c>
      <c r="B40" s="117"/>
      <c r="C40" s="117"/>
      <c r="D40" s="117"/>
      <c r="E40" s="117"/>
      <c r="F40" s="73"/>
      <c r="G40" s="73"/>
      <c r="H40" s="73"/>
      <c r="I40" s="73"/>
    </row>
    <row r="41" spans="1:9" ht="12.75">
      <c r="A41" s="117"/>
      <c r="B41" s="117"/>
      <c r="C41" s="117"/>
      <c r="D41" s="117"/>
      <c r="E41" s="117"/>
      <c r="F41" s="73"/>
      <c r="G41" s="73"/>
      <c r="H41" s="73"/>
      <c r="I41" s="73"/>
    </row>
    <row r="42" spans="1:9" ht="12.75">
      <c r="A42" s="117"/>
      <c r="B42" s="117"/>
      <c r="C42" s="117"/>
      <c r="D42" s="117"/>
      <c r="E42" s="117"/>
      <c r="F42" s="73"/>
      <c r="G42" s="73"/>
      <c r="H42" s="73"/>
      <c r="I42" s="73"/>
    </row>
    <row r="43" spans="1:9" ht="12.75">
      <c r="A43" s="117"/>
      <c r="B43" s="117"/>
      <c r="C43" s="117"/>
      <c r="D43" s="117"/>
      <c r="E43" s="117"/>
      <c r="F43" s="73"/>
      <c r="G43" s="73"/>
      <c r="H43" s="73"/>
      <c r="I43" s="73"/>
    </row>
    <row r="44" spans="1:8" ht="39.75" customHeight="1">
      <c r="A44" s="117"/>
      <c r="B44" s="117"/>
      <c r="C44" s="117"/>
      <c r="D44" s="117"/>
      <c r="E44" s="117"/>
      <c r="F44" s="73"/>
      <c r="G44" s="73"/>
      <c r="H44" s="73"/>
    </row>
    <row r="46" spans="1:8" ht="12.75" customHeight="1">
      <c r="A46" s="111" t="s">
        <v>53</v>
      </c>
      <c r="B46" s="111"/>
      <c r="C46" s="111"/>
      <c r="D46" s="111"/>
      <c r="E46" s="111"/>
      <c r="F46" s="34"/>
      <c r="G46" s="34"/>
      <c r="H46" s="34"/>
    </row>
    <row r="47" spans="1:8" ht="12.75">
      <c r="A47" s="111"/>
      <c r="B47" s="111"/>
      <c r="C47" s="111"/>
      <c r="D47" s="111"/>
      <c r="E47" s="111"/>
      <c r="F47" s="34"/>
      <c r="G47" s="34"/>
      <c r="H47" s="34"/>
    </row>
    <row r="48" spans="1:8" ht="12.75">
      <c r="A48" s="111"/>
      <c r="B48" s="111"/>
      <c r="C48" s="111"/>
      <c r="D48" s="111"/>
      <c r="E48" s="111"/>
      <c r="F48" s="34"/>
      <c r="G48" s="34"/>
      <c r="H48" s="34"/>
    </row>
    <row r="49" spans="1:8" ht="12.75">
      <c r="A49" s="111"/>
      <c r="B49" s="111"/>
      <c r="C49" s="111"/>
      <c r="D49" s="111"/>
      <c r="E49" s="111"/>
      <c r="F49" s="34"/>
      <c r="G49" s="34"/>
      <c r="H49" s="34"/>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74" t="s">
        <v>55</v>
      </c>
      <c r="B1" s="75"/>
      <c r="C1" s="75"/>
      <c r="D1" s="76"/>
    </row>
    <row r="2" spans="1:4" ht="12.75">
      <c r="A2" s="74"/>
      <c r="B2" s="75"/>
      <c r="C2" s="75"/>
      <c r="D2" s="76"/>
    </row>
    <row r="3" spans="1:4" ht="25.5">
      <c r="A3" s="77" t="s">
        <v>42</v>
      </c>
      <c r="B3" s="5" t="s">
        <v>43</v>
      </c>
      <c r="C3" s="15"/>
      <c r="D3" s="76"/>
    </row>
    <row r="4" spans="1:4" ht="12.75">
      <c r="A4" s="78"/>
      <c r="B4" s="79" t="s">
        <v>45</v>
      </c>
      <c r="C4" s="15"/>
      <c r="D4" s="15"/>
    </row>
    <row r="5" spans="1:4" ht="12.75">
      <c r="A5" s="78"/>
      <c r="B5" s="79"/>
      <c r="C5" s="15"/>
      <c r="D5" s="15"/>
    </row>
    <row r="6" spans="1:4" ht="12.75">
      <c r="A6" s="78">
        <v>1990</v>
      </c>
      <c r="B6" s="80">
        <v>2775</v>
      </c>
      <c r="C6" s="15"/>
      <c r="D6" s="15"/>
    </row>
    <row r="7" spans="1:4" ht="12.75">
      <c r="A7" s="81">
        <v>1995</v>
      </c>
      <c r="B7" s="82">
        <v>2817</v>
      </c>
      <c r="C7" s="15"/>
      <c r="D7" s="15"/>
    </row>
    <row r="8" spans="1:4" ht="12.75">
      <c r="A8" s="81">
        <v>2000</v>
      </c>
      <c r="B8" s="82">
        <v>2228</v>
      </c>
      <c r="C8" s="15"/>
      <c r="D8" s="15"/>
    </row>
    <row r="9" spans="1:4" ht="12.75">
      <c r="A9" s="81">
        <v>2005</v>
      </c>
      <c r="B9" s="10">
        <v>2564</v>
      </c>
      <c r="C9" s="83"/>
      <c r="D9" s="83"/>
    </row>
    <row r="10" spans="1:4" ht="12.75">
      <c r="A10" s="77" t="s">
        <v>57</v>
      </c>
      <c r="B10" s="84">
        <v>3040.27</v>
      </c>
      <c r="C10" s="83"/>
      <c r="D10" s="83"/>
    </row>
    <row r="11" spans="1:4" ht="12.75">
      <c r="A11" s="81"/>
      <c r="B11" s="82"/>
      <c r="C11" s="83"/>
      <c r="D11" s="83"/>
    </row>
    <row r="12" spans="1:4" ht="12.75">
      <c r="A12" s="81" t="s">
        <v>58</v>
      </c>
      <c r="B12" s="82"/>
      <c r="C12" s="83"/>
      <c r="D12" s="83"/>
    </row>
    <row r="13" spans="1:4" ht="12.75">
      <c r="A13" s="85"/>
      <c r="B13" s="85"/>
      <c r="C13" s="85"/>
      <c r="D13" s="85"/>
    </row>
    <row r="14" spans="1:8" ht="12.75" customHeight="1">
      <c r="A14" s="118" t="s">
        <v>75</v>
      </c>
      <c r="B14" s="118"/>
      <c r="C14" s="118"/>
      <c r="D14" s="118"/>
      <c r="E14" s="118"/>
      <c r="F14" s="118"/>
      <c r="G14" s="118"/>
      <c r="H14" s="118"/>
    </row>
    <row r="15" spans="1:8" ht="55.5" customHeight="1">
      <c r="A15" s="118"/>
      <c r="B15" s="118"/>
      <c r="C15" s="118"/>
      <c r="D15" s="118"/>
      <c r="E15" s="118"/>
      <c r="F15" s="118"/>
      <c r="G15" s="118"/>
      <c r="H15" s="118"/>
    </row>
    <row r="17" spans="1:8" ht="12.75">
      <c r="A17" s="111" t="s">
        <v>53</v>
      </c>
      <c r="B17" s="111"/>
      <c r="C17" s="111"/>
      <c r="D17" s="111"/>
      <c r="E17" s="111"/>
      <c r="F17" s="111"/>
      <c r="G17" s="111"/>
      <c r="H17" s="111"/>
    </row>
    <row r="18" spans="1:8" ht="12.75">
      <c r="A18" s="111"/>
      <c r="B18" s="111"/>
      <c r="C18" s="111"/>
      <c r="D18" s="111"/>
      <c r="E18" s="111"/>
      <c r="F18" s="111"/>
      <c r="G18" s="111"/>
      <c r="H18" s="111"/>
    </row>
    <row r="19" spans="1:8" ht="12.75">
      <c r="A19" s="111"/>
      <c r="B19" s="111"/>
      <c r="C19" s="111"/>
      <c r="D19" s="111"/>
      <c r="E19" s="111"/>
      <c r="F19" s="111"/>
      <c r="G19" s="111"/>
      <c r="H19" s="111"/>
    </row>
  </sheetData>
  <mergeCells count="2">
    <mergeCell ref="A14:H15"/>
    <mergeCell ref="A17:H1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56</v>
      </c>
    </row>
    <row r="3" spans="4:5" ht="12.75">
      <c r="D3" s="119" t="s">
        <v>59</v>
      </c>
      <c r="E3" s="119"/>
    </row>
    <row r="4" spans="1:5" ht="25.5">
      <c r="A4" s="20" t="s">
        <v>60</v>
      </c>
      <c r="B4" s="86" t="s">
        <v>61</v>
      </c>
      <c r="C4" s="86"/>
      <c r="D4" s="86" t="s">
        <v>62</v>
      </c>
      <c r="E4" s="86" t="s">
        <v>63</v>
      </c>
    </row>
    <row r="5" spans="4:5" ht="12.75">
      <c r="D5" s="120" t="s">
        <v>45</v>
      </c>
      <c r="E5" s="120"/>
    </row>
    <row r="7" spans="1:5" ht="12.75">
      <c r="A7" t="s">
        <v>64</v>
      </c>
      <c r="B7">
        <v>5</v>
      </c>
      <c r="D7" s="65">
        <v>60</v>
      </c>
      <c r="E7" s="65">
        <v>100</v>
      </c>
    </row>
    <row r="8" spans="1:5" ht="12.75">
      <c r="A8" t="s">
        <v>65</v>
      </c>
      <c r="B8">
        <v>1</v>
      </c>
      <c r="D8" s="65">
        <v>2</v>
      </c>
      <c r="E8" s="65">
        <v>20</v>
      </c>
    </row>
    <row r="9" spans="1:5" ht="12.75">
      <c r="A9" t="s">
        <v>66</v>
      </c>
      <c r="B9">
        <v>27</v>
      </c>
      <c r="D9" s="65">
        <v>1038.6</v>
      </c>
      <c r="E9" s="65">
        <v>1327.6</v>
      </c>
    </row>
    <row r="10" spans="1:5" ht="12.75">
      <c r="A10" t="s">
        <v>67</v>
      </c>
      <c r="B10">
        <v>1</v>
      </c>
      <c r="D10" s="65">
        <v>10</v>
      </c>
      <c r="E10" s="65">
        <v>10</v>
      </c>
    </row>
    <row r="11" spans="1:5" ht="12.75">
      <c r="A11" t="s">
        <v>68</v>
      </c>
      <c r="B11">
        <v>1</v>
      </c>
      <c r="D11" s="65">
        <v>0.2</v>
      </c>
      <c r="E11" s="65">
        <v>1</v>
      </c>
    </row>
    <row r="12" spans="1:5" ht="14.25">
      <c r="A12" t="s">
        <v>76</v>
      </c>
      <c r="B12">
        <v>2</v>
      </c>
      <c r="D12" s="87">
        <v>8</v>
      </c>
      <c r="E12" s="87">
        <v>8</v>
      </c>
    </row>
    <row r="13" spans="1:5" ht="12.75">
      <c r="A13" t="s">
        <v>69</v>
      </c>
      <c r="B13">
        <v>5</v>
      </c>
      <c r="D13" s="65">
        <v>238</v>
      </c>
      <c r="E13" s="65">
        <v>326</v>
      </c>
    </row>
    <row r="14" spans="1:5" ht="12.75">
      <c r="A14" t="s">
        <v>70</v>
      </c>
      <c r="B14">
        <v>58</v>
      </c>
      <c r="D14" s="65">
        <v>1692.4</v>
      </c>
      <c r="E14" s="65">
        <v>3172.4</v>
      </c>
    </row>
    <row r="15" spans="1:5" ht="12.75">
      <c r="A15" t="s">
        <v>71</v>
      </c>
      <c r="B15">
        <v>1</v>
      </c>
      <c r="D15" s="65">
        <v>10</v>
      </c>
      <c r="E15" s="65">
        <v>10</v>
      </c>
    </row>
    <row r="16" spans="1:5" ht="12.75">
      <c r="A16" t="s">
        <v>72</v>
      </c>
      <c r="B16">
        <v>12</v>
      </c>
      <c r="D16" s="65">
        <v>292.4</v>
      </c>
      <c r="E16" s="65">
        <v>318.4</v>
      </c>
    </row>
    <row r="17" spans="1:5" ht="12.75">
      <c r="A17" t="s">
        <v>73</v>
      </c>
      <c r="B17">
        <v>7</v>
      </c>
      <c r="D17" s="65">
        <v>194</v>
      </c>
      <c r="E17" s="65">
        <v>194</v>
      </c>
    </row>
    <row r="18" spans="1:5" ht="14.25">
      <c r="A18" t="s">
        <v>77</v>
      </c>
      <c r="B18">
        <v>1</v>
      </c>
      <c r="D18" s="87" t="s">
        <v>74</v>
      </c>
      <c r="E18" s="87" t="s">
        <v>74</v>
      </c>
    </row>
    <row r="19" spans="4:5" ht="12.75">
      <c r="D19" s="65"/>
      <c r="E19" s="65"/>
    </row>
    <row r="20" spans="1:5" ht="12.75">
      <c r="A20" s="20" t="s">
        <v>15</v>
      </c>
      <c r="B20" s="20">
        <f>SUM(B7:B18)</f>
        <v>121</v>
      </c>
      <c r="C20" s="20"/>
      <c r="D20" s="72">
        <f>SUM(D7:D17)</f>
        <v>3545.6</v>
      </c>
      <c r="E20" s="72">
        <f>SUM(E7:E17)</f>
        <v>5487.4</v>
      </c>
    </row>
    <row r="22" spans="1:8" ht="27.75" customHeight="1">
      <c r="A22" s="121" t="s">
        <v>78</v>
      </c>
      <c r="B22" s="112"/>
      <c r="C22" s="112"/>
      <c r="D22" s="112"/>
      <c r="E22" s="112"/>
      <c r="F22" s="112"/>
      <c r="G22" s="112"/>
      <c r="H22" s="112"/>
    </row>
    <row r="24" spans="1:8" ht="12.75">
      <c r="A24" s="110" t="s">
        <v>79</v>
      </c>
      <c r="B24" s="110"/>
      <c r="C24" s="110"/>
      <c r="D24" s="110"/>
      <c r="E24" s="110"/>
      <c r="F24" s="110"/>
      <c r="G24" s="110"/>
      <c r="H24" s="110"/>
    </row>
    <row r="25" spans="1:8" ht="12.75">
      <c r="A25" s="110"/>
      <c r="B25" s="110"/>
      <c r="C25" s="110"/>
      <c r="D25" s="110"/>
      <c r="E25" s="110"/>
      <c r="F25" s="110"/>
      <c r="G25" s="110"/>
      <c r="H25" s="110"/>
    </row>
    <row r="27" spans="1:8" ht="40.5" customHeight="1">
      <c r="A27" s="111" t="s">
        <v>53</v>
      </c>
      <c r="B27" s="111"/>
      <c r="C27" s="111"/>
      <c r="D27" s="111"/>
      <c r="E27" s="111"/>
      <c r="F27" s="111"/>
      <c r="G27" s="111"/>
      <c r="H27" s="111"/>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90" customWidth="1"/>
    <col min="2" max="2" width="21.00390625" style="90" customWidth="1"/>
    <col min="3" max="16384" width="9.140625" style="90" customWidth="1"/>
  </cols>
  <sheetData>
    <row r="1" ht="12.75">
      <c r="A1" s="1" t="s">
        <v>80</v>
      </c>
    </row>
    <row r="3" spans="1:2" ht="12.75">
      <c r="A3" s="91" t="s">
        <v>42</v>
      </c>
      <c r="B3" s="92" t="s">
        <v>82</v>
      </c>
    </row>
    <row r="4" spans="1:2" ht="12.75">
      <c r="A4" s="93"/>
      <c r="B4" s="94" t="s">
        <v>83</v>
      </c>
    </row>
    <row r="5" ht="12.75">
      <c r="A5" s="93"/>
    </row>
    <row r="6" spans="1:2" ht="12.75">
      <c r="A6" s="93">
        <v>1965</v>
      </c>
      <c r="B6" s="95">
        <v>198.97373737373505</v>
      </c>
    </row>
    <row r="7" spans="1:2" ht="12.75">
      <c r="A7" s="93">
        <v>1966</v>
      </c>
      <c r="B7" s="95">
        <v>199.93737373737136</v>
      </c>
    </row>
    <row r="8" spans="1:2" ht="12.75">
      <c r="A8" s="93">
        <v>1967</v>
      </c>
      <c r="B8" s="95">
        <v>227.22121212120945</v>
      </c>
    </row>
    <row r="9" spans="1:2" ht="12.75">
      <c r="A9" s="93">
        <v>1968</v>
      </c>
      <c r="B9" s="95">
        <v>228.15454545454278</v>
      </c>
    </row>
    <row r="10" spans="1:2" ht="12.75">
      <c r="A10" s="93">
        <v>1969</v>
      </c>
      <c r="B10" s="95">
        <v>256.02828282827977</v>
      </c>
    </row>
    <row r="11" spans="1:2" ht="12.75">
      <c r="A11" s="93">
        <v>1970</v>
      </c>
      <c r="B11" s="95">
        <v>253.4919191919162</v>
      </c>
    </row>
    <row r="12" spans="1:2" ht="12.75">
      <c r="A12" s="93">
        <v>1971</v>
      </c>
      <c r="B12" s="95">
        <v>272.25353535353213</v>
      </c>
    </row>
    <row r="13" spans="1:2" ht="12.75">
      <c r="A13" s="93">
        <v>1972</v>
      </c>
      <c r="B13" s="95">
        <v>278.7161616161583</v>
      </c>
    </row>
    <row r="14" spans="1:2" ht="12.75">
      <c r="A14" s="93">
        <v>1973</v>
      </c>
      <c r="B14" s="95">
        <v>278.213131313128</v>
      </c>
    </row>
    <row r="15" spans="1:2" ht="12.75">
      <c r="A15" s="93">
        <v>1974</v>
      </c>
      <c r="B15" s="95">
        <v>307.2848484848448</v>
      </c>
    </row>
    <row r="16" spans="1:2" ht="12.75">
      <c r="A16" s="93">
        <v>1975</v>
      </c>
      <c r="B16" s="95">
        <v>306.2151515151479</v>
      </c>
    </row>
    <row r="17" spans="1:2" ht="12.75">
      <c r="A17" s="93">
        <v>1976</v>
      </c>
      <c r="B17" s="95">
        <v>289.8222222222188</v>
      </c>
    </row>
    <row r="18" spans="1:2" ht="12.75">
      <c r="A18" s="93">
        <v>1977</v>
      </c>
      <c r="B18" s="95">
        <v>225.85757575757307</v>
      </c>
    </row>
    <row r="19" spans="1:2" ht="12.75">
      <c r="A19" s="93">
        <v>1978</v>
      </c>
      <c r="B19" s="95">
        <v>286.32828282827944</v>
      </c>
    </row>
    <row r="20" spans="1:2" ht="12.75">
      <c r="A20" s="93">
        <v>1979</v>
      </c>
      <c r="B20" s="95">
        <v>285.93535353535015</v>
      </c>
    </row>
    <row r="21" spans="1:2" ht="12.75">
      <c r="A21" s="93">
        <v>1980</v>
      </c>
      <c r="B21" s="95">
        <v>282.00202020201687</v>
      </c>
    </row>
    <row r="22" spans="1:2" ht="12.75">
      <c r="A22" s="93">
        <v>1981</v>
      </c>
      <c r="B22" s="95">
        <v>266.51010101009786</v>
      </c>
    </row>
    <row r="23" spans="1:2" ht="12.75">
      <c r="A23" s="93">
        <v>1982</v>
      </c>
      <c r="B23" s="95">
        <v>315.52929292928917</v>
      </c>
    </row>
    <row r="24" spans="1:2" ht="12.75">
      <c r="A24" s="93">
        <v>1983</v>
      </c>
      <c r="B24" s="95">
        <v>338.67777777777377</v>
      </c>
    </row>
    <row r="25" spans="1:2" ht="12.75">
      <c r="A25" s="93">
        <v>1984</v>
      </c>
      <c r="B25" s="95">
        <v>327.5868686868648</v>
      </c>
    </row>
    <row r="26" spans="1:2" ht="12.75">
      <c r="A26" s="93">
        <v>1985</v>
      </c>
      <c r="B26" s="95">
        <v>287.1828282828249</v>
      </c>
    </row>
    <row r="27" spans="1:2" ht="12.75">
      <c r="A27" s="93">
        <v>1986</v>
      </c>
      <c r="B27" s="95">
        <v>296.97474747474394</v>
      </c>
    </row>
    <row r="28" spans="1:2" ht="12.75">
      <c r="A28" s="93">
        <v>1987</v>
      </c>
      <c r="B28" s="95">
        <v>255.410101010098</v>
      </c>
    </row>
    <row r="29" spans="1:2" ht="12.75">
      <c r="A29" s="93">
        <v>1988</v>
      </c>
      <c r="B29" s="95">
        <v>228.38484848484578</v>
      </c>
    </row>
    <row r="30" spans="1:2" ht="12.75">
      <c r="A30" s="93">
        <v>1989</v>
      </c>
      <c r="B30" s="95">
        <v>274.72424242423915</v>
      </c>
    </row>
    <row r="31" spans="1:2" ht="12.75">
      <c r="A31" s="93">
        <v>1990</v>
      </c>
      <c r="B31" s="95">
        <v>295.82424242423895</v>
      </c>
    </row>
    <row r="32" spans="1:2" ht="12.75">
      <c r="A32" s="93">
        <v>1991</v>
      </c>
      <c r="B32" s="95">
        <v>291.9131313131279</v>
      </c>
    </row>
    <row r="33" spans="1:2" ht="12.75">
      <c r="A33" s="93">
        <v>1992</v>
      </c>
      <c r="B33" s="95">
        <v>255.64444444444143</v>
      </c>
    </row>
    <row r="34" spans="1:2" ht="12.75">
      <c r="A34" s="93">
        <v>1993</v>
      </c>
      <c r="B34" s="95">
        <v>283.32727272726936</v>
      </c>
    </row>
    <row r="35" spans="1:2" ht="12.75">
      <c r="A35" s="93">
        <v>1994</v>
      </c>
      <c r="B35" s="95">
        <v>262.75353535353224</v>
      </c>
    </row>
    <row r="36" spans="1:2" ht="12.75">
      <c r="A36" s="93">
        <v>1995</v>
      </c>
      <c r="B36" s="95">
        <v>313.97272727272355</v>
      </c>
    </row>
    <row r="37" spans="1:2" ht="12.75">
      <c r="A37" s="93">
        <v>1996</v>
      </c>
      <c r="B37" s="95">
        <v>350.66868686868276</v>
      </c>
    </row>
    <row r="38" spans="1:2" ht="12.75">
      <c r="A38" s="93">
        <v>1997</v>
      </c>
      <c r="B38" s="95">
        <v>360.0535353535311</v>
      </c>
    </row>
    <row r="39" spans="1:2" ht="12.75">
      <c r="A39" s="93">
        <v>1998</v>
      </c>
      <c r="B39" s="95">
        <v>326.6020202020164</v>
      </c>
    </row>
    <row r="40" spans="1:2" ht="12.75">
      <c r="A40" s="93">
        <v>1999</v>
      </c>
      <c r="B40" s="95">
        <v>322.76363636363254</v>
      </c>
    </row>
    <row r="41" spans="1:2" ht="12.75">
      <c r="A41" s="93">
        <v>2000</v>
      </c>
      <c r="B41" s="95">
        <v>278.3565656565624</v>
      </c>
    </row>
    <row r="42" spans="1:2" ht="12.75">
      <c r="A42" s="93">
        <v>2001</v>
      </c>
      <c r="B42" s="95">
        <v>219.15252525252265</v>
      </c>
    </row>
    <row r="43" spans="1:2" ht="12.75">
      <c r="A43" s="93">
        <v>2002</v>
      </c>
      <c r="B43" s="95">
        <v>266.99898989898674</v>
      </c>
    </row>
    <row r="44" spans="1:2" ht="12.75">
      <c r="A44" s="93">
        <v>2003</v>
      </c>
      <c r="B44" s="95">
        <v>278.5919191919159</v>
      </c>
    </row>
    <row r="45" spans="1:2" ht="12.75">
      <c r="A45" s="93">
        <v>2004</v>
      </c>
      <c r="B45" s="95">
        <v>271.1282828282796</v>
      </c>
    </row>
    <row r="46" spans="1:2" ht="12.75">
      <c r="A46" s="93">
        <v>2005</v>
      </c>
      <c r="B46" s="95">
        <v>273.0515151515119</v>
      </c>
    </row>
    <row r="47" spans="1:2" ht="12.75">
      <c r="A47" s="96">
        <v>2006</v>
      </c>
      <c r="B47" s="95">
        <v>292.1676767676733</v>
      </c>
    </row>
    <row r="48" spans="1:2" ht="12.75">
      <c r="A48" s="96">
        <v>2007</v>
      </c>
      <c r="B48" s="95">
        <v>250.01010101009808</v>
      </c>
    </row>
    <row r="49" spans="1:2" ht="12.75">
      <c r="A49" s="91">
        <v>2008</v>
      </c>
      <c r="B49" s="97">
        <v>250.5909090909061</v>
      </c>
    </row>
    <row r="51" spans="1:8" ht="12.75">
      <c r="A51" s="28" t="s">
        <v>84</v>
      </c>
      <c r="B51"/>
      <c r="C51"/>
      <c r="D51"/>
      <c r="E51"/>
      <c r="F51"/>
      <c r="G51"/>
      <c r="H51"/>
    </row>
    <row r="52" spans="1:8" ht="12.75">
      <c r="A52" s="28"/>
      <c r="B52"/>
      <c r="C52"/>
      <c r="D52"/>
      <c r="E52"/>
      <c r="F52"/>
      <c r="G52"/>
      <c r="H52"/>
    </row>
    <row r="53" spans="1:8" ht="12.75" customHeight="1">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85</v>
      </c>
      <c r="B1" s="1"/>
    </row>
    <row r="3" spans="1:3" ht="12.75">
      <c r="A3" s="64" t="s">
        <v>42</v>
      </c>
      <c r="B3" s="64"/>
      <c r="C3" s="27" t="s">
        <v>51</v>
      </c>
    </row>
    <row r="4" spans="1:3" ht="12.75">
      <c r="A4" s="28"/>
      <c r="B4" s="28"/>
      <c r="C4" s="26" t="s">
        <v>87</v>
      </c>
    </row>
    <row r="5" spans="1:2" ht="12.75">
      <c r="A5" s="28"/>
      <c r="B5" s="28"/>
    </row>
    <row r="6" spans="1:3" ht="12.75">
      <c r="A6" s="28">
        <v>1978</v>
      </c>
      <c r="B6" s="28"/>
      <c r="C6" s="9">
        <v>10.038536</v>
      </c>
    </row>
    <row r="7" spans="1:3" ht="12.75">
      <c r="A7" s="28">
        <v>1979</v>
      </c>
      <c r="B7" s="28"/>
      <c r="C7" s="9">
        <v>39.625800000000005</v>
      </c>
    </row>
    <row r="8" spans="1:3" ht="12.75">
      <c r="A8" s="28">
        <v>1980</v>
      </c>
      <c r="B8" s="28"/>
      <c r="C8" s="9">
        <v>174.881864</v>
      </c>
    </row>
    <row r="9" spans="1:3" ht="12.75">
      <c r="A9" s="28">
        <v>1981</v>
      </c>
      <c r="B9" s="28"/>
      <c r="C9" s="9">
        <v>215.036008</v>
      </c>
    </row>
    <row r="10" spans="1:3" ht="12.75">
      <c r="A10" s="28">
        <v>1982</v>
      </c>
      <c r="B10" s="28"/>
      <c r="C10" s="9">
        <v>350.02790000000005</v>
      </c>
    </row>
    <row r="11" spans="1:3" ht="12.75">
      <c r="A11" s="28">
        <v>1983</v>
      </c>
      <c r="B11" s="28"/>
      <c r="C11" s="9">
        <v>374.860068</v>
      </c>
    </row>
    <row r="12" spans="1:3" ht="12.75">
      <c r="A12" s="28">
        <v>1984</v>
      </c>
      <c r="B12" s="28"/>
      <c r="C12" s="9">
        <v>430.072016</v>
      </c>
    </row>
    <row r="13" spans="1:3" ht="12.75">
      <c r="A13" s="28">
        <v>1985</v>
      </c>
      <c r="B13" s="28"/>
      <c r="C13" s="9">
        <v>609.973148</v>
      </c>
    </row>
    <row r="14" spans="1:3" ht="12.75">
      <c r="A14" s="28">
        <v>1986</v>
      </c>
      <c r="B14" s="28"/>
      <c r="C14" s="9">
        <v>709.8301640000001</v>
      </c>
    </row>
    <row r="15" spans="1:3" ht="12.75">
      <c r="A15" s="28">
        <v>1987</v>
      </c>
      <c r="B15" s="28"/>
      <c r="C15" s="9">
        <v>830.0284240000001</v>
      </c>
    </row>
    <row r="16" spans="1:3" ht="12.75">
      <c r="A16" s="28">
        <v>1988</v>
      </c>
      <c r="B16" s="28"/>
      <c r="C16" s="9">
        <v>844.8220560000001</v>
      </c>
    </row>
    <row r="17" spans="1:3" ht="12.75">
      <c r="A17" s="28">
        <v>1989</v>
      </c>
      <c r="B17" s="28"/>
      <c r="C17" s="9">
        <v>869.918396</v>
      </c>
    </row>
    <row r="18" spans="1:3" ht="12.75">
      <c r="A18" s="28">
        <v>1990</v>
      </c>
      <c r="B18" s="28"/>
      <c r="C18" s="9">
        <v>900.0341777570001</v>
      </c>
    </row>
    <row r="19" spans="1:3" ht="12.75">
      <c r="A19" s="28">
        <v>1991</v>
      </c>
      <c r="B19" s="28"/>
      <c r="C19" s="9">
        <v>949.9626953960001</v>
      </c>
    </row>
    <row r="20" spans="1:3" ht="12.75">
      <c r="A20" s="28">
        <v>1992</v>
      </c>
      <c r="B20" s="28"/>
      <c r="C20" s="9">
        <v>1100.012420364</v>
      </c>
    </row>
    <row r="21" spans="1:3" ht="12.75">
      <c r="A21" s="28">
        <v>1993</v>
      </c>
      <c r="B21" s="28"/>
      <c r="C21" s="9">
        <v>1199.869455642</v>
      </c>
    </row>
    <row r="22" spans="1:3" ht="12.75">
      <c r="A22" s="28">
        <v>1994</v>
      </c>
      <c r="B22" s="28"/>
      <c r="C22" s="9">
        <v>1349.91918061</v>
      </c>
    </row>
    <row r="23" spans="1:3" ht="12.75">
      <c r="A23" s="28">
        <v>1995</v>
      </c>
      <c r="B23" s="28"/>
      <c r="C23" s="9">
        <v>1399.8476982490001</v>
      </c>
    </row>
    <row r="24" spans="1:3" ht="12.75">
      <c r="A24" s="28">
        <v>1996</v>
      </c>
      <c r="B24" s="28"/>
      <c r="C24" s="9">
        <v>1100.012420364</v>
      </c>
    </row>
    <row r="25" spans="1:3" ht="12.75">
      <c r="A25" s="28">
        <v>1997</v>
      </c>
      <c r="B25" s="28"/>
      <c r="C25" s="9">
        <v>1299.9906629710001</v>
      </c>
    </row>
    <row r="26" spans="1:3" ht="12.75">
      <c r="A26" s="28">
        <v>1998</v>
      </c>
      <c r="B26" s="28"/>
      <c r="C26" s="9">
        <v>1387.167439801</v>
      </c>
    </row>
    <row r="27" spans="1:3" ht="12.75">
      <c r="A27" s="28">
        <v>1999</v>
      </c>
      <c r="B27" s="28"/>
      <c r="C27" s="9">
        <v>1471.966668172</v>
      </c>
    </row>
    <row r="28" spans="1:3" ht="12.75">
      <c r="A28" s="28">
        <v>2000</v>
      </c>
      <c r="B28" s="28"/>
      <c r="C28" s="9">
        <v>1630.205726721</v>
      </c>
    </row>
    <row r="29" spans="1:3" ht="12.75">
      <c r="A29" s="28">
        <v>2001</v>
      </c>
      <c r="B29" s="28"/>
      <c r="C29" s="9">
        <v>1765.7259888840001</v>
      </c>
    </row>
    <row r="30" spans="1:3" ht="12.75">
      <c r="A30" s="28">
        <v>2002</v>
      </c>
      <c r="B30" s="28"/>
      <c r="C30" s="9">
        <v>2153.266387701</v>
      </c>
    </row>
    <row r="31" spans="1:3" ht="12.75">
      <c r="A31" s="28">
        <v>2003</v>
      </c>
      <c r="B31" s="28"/>
      <c r="C31" s="9">
        <v>2804.714665467</v>
      </c>
    </row>
    <row r="32" spans="1:3" ht="12.75">
      <c r="A32" s="28">
        <v>2004</v>
      </c>
      <c r="B32" s="28"/>
      <c r="C32" s="9">
        <v>3409.4044902060004</v>
      </c>
    </row>
    <row r="33" spans="1:3" ht="12.75">
      <c r="A33" s="28">
        <v>2005</v>
      </c>
      <c r="B33" s="28"/>
      <c r="C33" s="9">
        <v>3897.858612505</v>
      </c>
    </row>
    <row r="34" spans="1:3" ht="12.75">
      <c r="A34" s="28">
        <v>2006</v>
      </c>
      <c r="B34" s="28"/>
      <c r="C34" s="9">
        <v>4855.746469431</v>
      </c>
    </row>
    <row r="35" spans="1:3" ht="12.75">
      <c r="A35" s="98">
        <v>2007</v>
      </c>
      <c r="C35" s="9">
        <v>6485.952196152</v>
      </c>
    </row>
    <row r="36" spans="1:3" ht="12.75">
      <c r="A36" s="98">
        <v>2008</v>
      </c>
      <c r="B36" s="98"/>
      <c r="C36" s="9">
        <v>9237.568279368</v>
      </c>
    </row>
    <row r="37" spans="1:3" ht="12.75">
      <c r="A37" s="64">
        <v>2009</v>
      </c>
      <c r="B37" s="64" t="s">
        <v>88</v>
      </c>
      <c r="C37" s="19">
        <v>10197.0411686</v>
      </c>
    </row>
    <row r="39" ht="12.75">
      <c r="A39" t="s">
        <v>89</v>
      </c>
    </row>
    <row r="41" spans="1:9" ht="12.75">
      <c r="A41" s="122" t="s">
        <v>90</v>
      </c>
      <c r="B41" s="122"/>
      <c r="C41" s="122"/>
      <c r="D41" s="122"/>
      <c r="E41" s="122"/>
      <c r="F41" s="122"/>
      <c r="G41" s="122"/>
      <c r="H41" s="122"/>
      <c r="I41" s="122"/>
    </row>
    <row r="42" spans="1:9" ht="29.25" customHeight="1">
      <c r="A42" s="122"/>
      <c r="B42" s="122"/>
      <c r="C42" s="122"/>
      <c r="D42" s="122"/>
      <c r="E42" s="122"/>
      <c r="F42" s="122"/>
      <c r="G42" s="122"/>
      <c r="H42" s="122"/>
      <c r="I42" s="122"/>
    </row>
    <row r="44" spans="1:9" ht="12.75" customHeight="1">
      <c r="A44" s="111" t="s">
        <v>53</v>
      </c>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8" ht="12.75">
      <c r="A48" s="2"/>
    </row>
  </sheetData>
  <mergeCells count="2">
    <mergeCell ref="A41:I42"/>
    <mergeCell ref="A44:I4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Janet Larsen</cp:lastModifiedBy>
  <cp:lastPrinted>2009-09-25T23:19:11Z</cp:lastPrinted>
  <dcterms:created xsi:type="dcterms:W3CDTF">2009-09-15T19:21:00Z</dcterms:created>
  <dcterms:modified xsi:type="dcterms:W3CDTF">2009-09-25T23:19:43Z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